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726" activeTab="6"/>
  </bookViews>
  <sheets>
    <sheet name="OPOMBE" sheetId="1" r:id="rId1"/>
    <sheet name="REKAPITUALACIJA" sheetId="2" r:id="rId2"/>
    <sheet name="CESTA" sheetId="3" r:id="rId3"/>
    <sheet name="PODHOD" sheetId="4" r:id="rId4"/>
    <sheet name="DOSTOPNA KONST" sheetId="5" r:id="rId5"/>
    <sheet name="ZID" sheetId="6" r:id="rId6"/>
    <sheet name="CR" sheetId="7" r:id="rId7"/>
    <sheet name="NN" sheetId="8" r:id="rId8"/>
    <sheet name="TK" sheetId="9" r:id="rId9"/>
    <sheet name="SEMAFOR" sheetId="10" r:id="rId10"/>
  </sheets>
  <externalReferences>
    <externalReference r:id="rId13"/>
    <externalReference r:id="rId14"/>
  </externalReferences>
  <definedNames>
    <definedName name="A">#REF!</definedName>
    <definedName name="abcd">#REF!</definedName>
    <definedName name="AS">#REF!</definedName>
    <definedName name="B">#REF!</definedName>
    <definedName name="CENA" localSheetId="4">'DOSTOPNA KONST'!#REF!</definedName>
    <definedName name="CENA" localSheetId="3">'PODHOD'!$E:$E</definedName>
    <definedName name="CENA" localSheetId="5">'ZID'!#REF!</definedName>
    <definedName name="hhh">#REF!</definedName>
    <definedName name="Hodnik">#REF!</definedName>
    <definedName name="KOLIC" localSheetId="4">'DOSTOPNA KONST'!#REF!</definedName>
    <definedName name="KOLIC" localSheetId="3">'PODHOD'!$D:$D</definedName>
    <definedName name="KOLIC" localSheetId="5">'ZID'!#REF!</definedName>
    <definedName name="M">#REF!</definedName>
    <definedName name="odv" localSheetId="2">'CESTA'!#REF!</definedName>
    <definedName name="odv" localSheetId="1">'REKAPITUALACIJA'!#REF!</definedName>
    <definedName name="odv">#REF!</definedName>
    <definedName name="odve" localSheetId="2">#REF!</definedName>
    <definedName name="odve" localSheetId="1">#REF!</definedName>
    <definedName name="odve">#REF!</definedName>
    <definedName name="pmo" localSheetId="2">'CESTA'!#REF!</definedName>
    <definedName name="pmo" localSheetId="1">'REKAPITUALACIJA'!#REF!</definedName>
    <definedName name="pmo">#REF!</definedName>
    <definedName name="_xlnm.Print_Area" localSheetId="2">'CESTA'!$A$1:$F$236</definedName>
    <definedName name="_xlnm.Print_Area" localSheetId="6">'CR'!$A$1:$G$139</definedName>
    <definedName name="_xlnm.Print_Area" localSheetId="0">'OPOMBE'!$A$1:$I$52</definedName>
    <definedName name="_xlnm.Print_Area" localSheetId="1">'REKAPITUALACIJA'!$A$1:$F$32</definedName>
    <definedName name="POPIS">#REF!</definedName>
    <definedName name="prd" localSheetId="2">'CESTA'!#REF!</definedName>
    <definedName name="prd" localSheetId="1">'REKAPITUALACIJA'!#REF!</definedName>
    <definedName name="prd">#REF!</definedName>
    <definedName name="REKAPITULACIJA">#REF!</definedName>
    <definedName name="_xlnm.Print_Titles" localSheetId="2">'CESTA'!$28:$29</definedName>
    <definedName name="tst" localSheetId="2">'CESTA'!#REF!</definedName>
    <definedName name="tst" localSheetId="1">'REKAPITUALACIJA'!#REF!</definedName>
    <definedName name="tst">#REF!</definedName>
    <definedName name="vzk" localSheetId="2">'CESTA'!#REF!</definedName>
    <definedName name="vzk" localSheetId="1">'REKAPITUALACIJA'!#REF!</definedName>
    <definedName name="vzk">#REF!</definedName>
    <definedName name="zmd" localSheetId="2">'CESTA'!#REF!</definedName>
    <definedName name="zmd" localSheetId="1">'REKAPITUALACIJA'!#REF!</definedName>
    <definedName name="zmd">#REF!</definedName>
  </definedNames>
  <calcPr fullCalcOnLoad="1"/>
</workbook>
</file>

<file path=xl/sharedStrings.xml><?xml version="1.0" encoding="utf-8"?>
<sst xmlns="http://schemas.openxmlformats.org/spreadsheetml/2006/main" count="1530" uniqueCount="907">
  <si>
    <t>nepredvidena dela 10% :</t>
  </si>
  <si>
    <t>preddela skupaj :</t>
  </si>
  <si>
    <t>zemeljska dela skupaj :</t>
  </si>
  <si>
    <t>voziščne konstrukcije skupaj :</t>
  </si>
  <si>
    <t>odvodnjavanje skupaj :</t>
  </si>
  <si>
    <t>gradbena in obrtniška dela skupaj :</t>
  </si>
  <si>
    <t>oprema cest skupaj :</t>
  </si>
  <si>
    <t>4.0</t>
  </si>
  <si>
    <t>Odvodnjavanje</t>
  </si>
  <si>
    <t>6.0</t>
  </si>
  <si>
    <t>7.0</t>
  </si>
  <si>
    <t>Tuje storitve</t>
  </si>
  <si>
    <t>Skupaj :</t>
  </si>
  <si>
    <t>SKUPAJ :</t>
  </si>
  <si>
    <t>Zap. št.</t>
  </si>
  <si>
    <t>5.0</t>
  </si>
  <si>
    <t>Gradbena in obrtniška dela</t>
  </si>
  <si>
    <t>Projektantski nadzor</t>
  </si>
  <si>
    <t>Opis</t>
  </si>
  <si>
    <t>Količina</t>
  </si>
  <si>
    <t>Cena</t>
  </si>
  <si>
    <t>Znesek</t>
  </si>
  <si>
    <t>11 121</t>
  </si>
  <si>
    <t>Obnova in zavarovanje zakoličbe osi trase ostale javne ceste v ravninskem terenu</t>
  </si>
  <si>
    <t>11 131</t>
  </si>
  <si>
    <t>Obnova in zavarovanje zakoličbe trase komunalnih vodov v ravninskem terenu</t>
  </si>
  <si>
    <t>11 221</t>
  </si>
  <si>
    <t>Postavitev in zavarovanje prečnega profila ostale javne ceste v ravninskem terenu</t>
  </si>
  <si>
    <t>kos</t>
  </si>
  <si>
    <r>
      <t>m</t>
    </r>
    <r>
      <rPr>
        <vertAlign val="superscript"/>
        <sz val="10"/>
        <rFont val="Tahoma"/>
        <family val="2"/>
      </rPr>
      <t>2</t>
    </r>
  </si>
  <si>
    <t>13 311</t>
  </si>
  <si>
    <t>13 312</t>
  </si>
  <si>
    <t>PREDDELA</t>
  </si>
  <si>
    <t>Oprema cest</t>
  </si>
  <si>
    <t>ODVODNJAVANJE</t>
  </si>
  <si>
    <t>GRADBENA IN OBRTNIŠKA DELA</t>
  </si>
  <si>
    <t>OPREMA CEST</t>
  </si>
  <si>
    <t>TUJE STORITVE</t>
  </si>
  <si>
    <t>Geotehnični nadzor v času gradnje</t>
  </si>
  <si>
    <t>Mera</t>
  </si>
  <si>
    <t>61 122</t>
  </si>
  <si>
    <t>Izdelava temelja iz cementnega betona C 12/15, globine 80 cm, premera 30 cm</t>
  </si>
  <si>
    <t>35 214</t>
  </si>
  <si>
    <r>
      <t>m</t>
    </r>
    <r>
      <rPr>
        <vertAlign val="superscript"/>
        <sz val="10"/>
        <rFont val="Arial"/>
        <family val="2"/>
      </rPr>
      <t>1</t>
    </r>
  </si>
  <si>
    <t xml:space="preserve">Preddela </t>
  </si>
  <si>
    <t>1.0</t>
  </si>
  <si>
    <t>2.0</t>
  </si>
  <si>
    <t>3.0</t>
  </si>
  <si>
    <t xml:space="preserve">Zemeljska dela </t>
  </si>
  <si>
    <t xml:space="preserve">Voziščne konstrukcije </t>
  </si>
  <si>
    <t>ZEMELJSKA DELA</t>
  </si>
  <si>
    <t>12 211</t>
  </si>
  <si>
    <t>Demontaža prometnega znaka na enem podstavku</t>
  </si>
  <si>
    <t>25 151</t>
  </si>
  <si>
    <t>Doplačilo za zatravitev s semenom</t>
  </si>
  <si>
    <t xml:space="preserve">PROJEKTANTSKI PREDRAČUN 
Z REKAPITULACIJO STROŠKOV
</t>
  </si>
  <si>
    <t>21 112</t>
  </si>
  <si>
    <t>22 113</t>
  </si>
  <si>
    <t>35 275</t>
  </si>
  <si>
    <t>OPOMBA: PRI VSEH POSTAVKAH RUŠITVENIH DEL UPOŠTEVATI VSE PRENOSE</t>
  </si>
  <si>
    <t xml:space="preserve">OPOMBA: PRI VSEH POSTAVKAH ZEMELJSKIH DEL V CENI IZKOPA POTREBNO UPOŠTEVATI </t>
  </si>
  <si>
    <t>VSE PRENOSE IN TRANSPORTE ODVEČNEGA MATERIALA NA DEPONIJO !</t>
  </si>
  <si>
    <t>OPOMBA: PRI VSEH POSTAVKAH ODVODNJAVANJA V CENI POSTAVKE</t>
  </si>
  <si>
    <t>POTREBNO UPOŠTEVATI VES PRITRDILNI / TESNILNI MATERIAL TER IZDELAVO NAVEZAV !</t>
  </si>
  <si>
    <t>Porušitev in odstranitev nevezanega tlaka iz lomljenca, tlakovcev, plošč, debeline do 12 cm</t>
  </si>
  <si>
    <t>12 391</t>
  </si>
  <si>
    <t>Porušitev in odstranitev robnika iz cementnega betona</t>
  </si>
  <si>
    <t>12 431</t>
  </si>
  <si>
    <t>Dobava in vgraditev rešetke iz duktilne litine z nosilnostjo 400 kN, s prerezom 400/400 mm</t>
  </si>
  <si>
    <t>44 854</t>
  </si>
  <si>
    <t>APPIA</t>
  </si>
  <si>
    <t>IN TRANSPORTE RUŠEVIN NA DEPONIJO !</t>
  </si>
  <si>
    <t>12 212</t>
  </si>
  <si>
    <t>Demontaža prometnega znaka na dveh podstavkih</t>
  </si>
  <si>
    <r>
      <t>m</t>
    </r>
    <r>
      <rPr>
        <vertAlign val="superscript"/>
        <sz val="10"/>
        <rFont val="Tahoma"/>
        <family val="2"/>
      </rPr>
      <t>1</t>
    </r>
  </si>
  <si>
    <t>12 261</t>
  </si>
  <si>
    <t>Demontaža plastičnega smernika</t>
  </si>
  <si>
    <t>12 291</t>
  </si>
  <si>
    <r>
      <t>m</t>
    </r>
    <r>
      <rPr>
        <vertAlign val="superscript"/>
        <sz val="10"/>
        <rFont val="Tahoma"/>
        <family val="2"/>
      </rPr>
      <t>3</t>
    </r>
  </si>
  <si>
    <t>Ureditev planuma temeljnih tal zrnate kamnine – 3. kategorije</t>
  </si>
  <si>
    <t>24 431</t>
  </si>
  <si>
    <t>25 142</t>
  </si>
  <si>
    <t xml:space="preserve">VOZIŠČNE KONSTRUKCIJE </t>
  </si>
  <si>
    <t>61 217</t>
  </si>
  <si>
    <t>Dobava in vgraditev stebrička za prometni znak iz vroče cinkane jeklene cevi s premerom 64 mm, dolge do 3500 mm</t>
  </si>
  <si>
    <t>62 448</t>
  </si>
  <si>
    <t>63 112</t>
  </si>
  <si>
    <t>Dobava in postavitev plastičnega smernika z votlim prerezom, dolžina 1200 mm, z odsevnikom iz umetne snovi</t>
  </si>
  <si>
    <t>7.1</t>
  </si>
  <si>
    <t>ur</t>
  </si>
  <si>
    <t>7.2</t>
  </si>
  <si>
    <t>7.3</t>
  </si>
  <si>
    <t>7.4</t>
  </si>
  <si>
    <t>I.</t>
  </si>
  <si>
    <t>12 151</t>
  </si>
  <si>
    <t>Posek in odstranitev drevesa z deblom premera 15 do 50 cm ter odstranitev vej</t>
  </si>
  <si>
    <t>12 171</t>
  </si>
  <si>
    <t>Odstranitev panja s premerom 15 do 50 cm s predelavo</t>
  </si>
  <si>
    <t>Doplačilo za izdelavo prekinjenih vzdolžnih označb na vozišču</t>
  </si>
  <si>
    <t>Doplačilo za izdelavo asfaltne mulde/koritnice v širini 50 cm (asfalti so vsebovani v voziščnih konstrukcijah)</t>
  </si>
  <si>
    <t>7.5</t>
  </si>
  <si>
    <t>12 283</t>
  </si>
  <si>
    <t>Odstranitev prometnega znaka (vključno s temeljem)</t>
  </si>
  <si>
    <t>12 292</t>
  </si>
  <si>
    <t>Porušitev in odstranitev ograje iz lesenih letev</t>
  </si>
  <si>
    <t>12 294</t>
  </si>
  <si>
    <r>
      <t>m</t>
    </r>
    <r>
      <rPr>
        <vertAlign val="superscript"/>
        <sz val="10"/>
        <rFont val="Arial"/>
        <family val="2"/>
      </rPr>
      <t>3</t>
    </r>
  </si>
  <si>
    <t>Porušitev in odstranitev parapetnega zidu</t>
  </si>
  <si>
    <t>Porušitev in odstranitev ograje iz žičnate mreže</t>
  </si>
  <si>
    <t>D.1.3</t>
  </si>
  <si>
    <t>D.1.1</t>
  </si>
  <si>
    <t>Porušitev in odstranitev montažne zgradbe – obstoječe avtobusno čakališče</t>
  </si>
  <si>
    <t>12 321</t>
  </si>
  <si>
    <t>Porušitev in odstranitev asfaltne plasti v debelini do 5 cm (navezave na obstoječa dvorišča)</t>
  </si>
  <si>
    <r>
      <t>m</t>
    </r>
    <r>
      <rPr>
        <vertAlign val="superscript"/>
        <sz val="10"/>
        <rFont val="Arial"/>
        <family val="2"/>
      </rPr>
      <t>2</t>
    </r>
  </si>
  <si>
    <t>12 351</t>
  </si>
  <si>
    <t>12 311</t>
  </si>
  <si>
    <t>Porušitev in odstranitev makadamskega vozišča v debelini do 20 cm  (navezave na obstoječa dvorišča)</t>
  </si>
  <si>
    <t>D.2.1</t>
  </si>
  <si>
    <t>D.2.2</t>
  </si>
  <si>
    <t>D.2.3</t>
  </si>
  <si>
    <t>D.2.4</t>
  </si>
  <si>
    <t>Zasip z vezljivo zemljino - 3. kategorije - strojno (zasip meteorne kanalizacije)</t>
  </si>
  <si>
    <t>D.2.5</t>
  </si>
  <si>
    <t>Dobava in vgraditev vtočnega robnika s prerezom 15/25 cm s cementnega betona</t>
  </si>
  <si>
    <t>35 235</t>
  </si>
  <si>
    <t>Dobava in vgraditev predfabriciranega pogreznjenega robnika iz cementnega betona s prerezom 15/25 cm</t>
  </si>
  <si>
    <t>36 112</t>
  </si>
  <si>
    <t>36 113</t>
  </si>
  <si>
    <t>Izdelava bankine iz gramoza ali naravno zdrobljenega kamnitega materiala, široke nad 0,76 m do 1,00 m</t>
  </si>
  <si>
    <t>35 323</t>
  </si>
  <si>
    <t>Dobava in vgraditev granitne kocke v območju hodnika za pešce, s prerezom 10/10/10 cm</t>
  </si>
  <si>
    <t>Izdelava bankine iz gramoza ali naravno zdrobljenega kamnitega materiala, široke do 0,50 m</t>
  </si>
  <si>
    <t>D.5.7</t>
  </si>
  <si>
    <t>D.5.1</t>
  </si>
  <si>
    <t>D.5.2</t>
  </si>
  <si>
    <t>D.5.3</t>
  </si>
  <si>
    <t>D.5.5</t>
  </si>
  <si>
    <t>D.5.6</t>
  </si>
  <si>
    <t>D.5.8</t>
  </si>
  <si>
    <t>D.5.9</t>
  </si>
  <si>
    <t>D.5.10</t>
  </si>
  <si>
    <t>D.3.1</t>
  </si>
  <si>
    <t>Dobava in vgraditev predfabriciranega dvignjenega robnika iz cementnega betona  s prerezom 15/25 cm</t>
  </si>
  <si>
    <t>D.4.2</t>
  </si>
  <si>
    <t>D.4.3</t>
  </si>
  <si>
    <t>DDV 22% :</t>
  </si>
  <si>
    <t>61 218</t>
  </si>
  <si>
    <t>Dobava in vgraditev stebrička za prometni znak iz vroče cinkane jeklene cevi s premerom 64 mm, dolge do 4000 mm</t>
  </si>
  <si>
    <t>D.6.1</t>
  </si>
  <si>
    <t>62 432</t>
  </si>
  <si>
    <t>62 443</t>
  </si>
  <si>
    <r>
      <t>Izdelava debeloslojne prečne in ostalih označb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širina črte 50 cm</t>
    </r>
  </si>
  <si>
    <r>
      <t>Izdelava debeloslojne prečne in ostalih označb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posamezna površina označbe nad 1,5 m</t>
    </r>
    <r>
      <rPr>
        <vertAlign val="superscript"/>
        <sz val="10"/>
        <rFont val="Tahoma"/>
        <family val="2"/>
      </rPr>
      <t>2</t>
    </r>
  </si>
  <si>
    <t xml:space="preserve">UREDITEV DRŽAVNE CESTE R3-644/1356 LJUBLJANA (ŠMARTINSKA) - ŠENTJAKOB od km 0.895 do km 2.250 </t>
  </si>
  <si>
    <t>UREDITEV DRŽAVNE CESTE R3-644/1356 LJUBLJANA (ŠMARTINSKA)-ŠENTJAKOB od km 0.895 do km 2.250</t>
  </si>
  <si>
    <t>12 372</t>
  </si>
  <si>
    <t>Rezkanje in odvoz asfaltne krovne plasti v debelini 4 do 7 cm ( 4 cm)</t>
  </si>
  <si>
    <t>8.0</t>
  </si>
  <si>
    <t>12 384</t>
  </si>
  <si>
    <t>Rezanje asfaltne plasti s talno diamantno žago, debele 16 do 20 cm</t>
  </si>
  <si>
    <t>12 323</t>
  </si>
  <si>
    <t>Porušitev in odstranitev asfaltne plasti v debelini nad 10 cm</t>
  </si>
  <si>
    <t>61 216</t>
  </si>
  <si>
    <t>D.5.11</t>
  </si>
  <si>
    <t>12 231</t>
  </si>
  <si>
    <t>Demontaža jeklene varnostne ograje</t>
  </si>
  <si>
    <t>62 433</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</si>
  <si>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15 cm</t>
    </r>
  </si>
  <si>
    <r>
      <t>m</t>
    </r>
    <r>
      <rPr>
        <vertAlign val="superscript"/>
        <sz val="10"/>
        <color indexed="8"/>
        <rFont val="Tahoma"/>
        <family val="2"/>
      </rPr>
      <t>1</t>
    </r>
  </si>
  <si>
    <t>D.6.2</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</si>
  <si>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10 cm</t>
    </r>
  </si>
  <si>
    <t>62 411</t>
  </si>
  <si>
    <t>62 437</t>
  </si>
  <si>
    <r>
      <t>Izdelava debeloslojne vzdolžne označbe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širina črte 12 cm</t>
    </r>
  </si>
  <si>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50 cm</t>
    </r>
  </si>
  <si>
    <t>62 436</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</si>
  <si>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30 cm</t>
    </r>
  </si>
  <si>
    <t>Izdelava posteljice v debelini plasti do 40 cm iz zmesi kamnitih zrn granulacije 0/63 mm</t>
  </si>
  <si>
    <t>Izdelava nevezane nosilne plasti enakomerno zrnatega drobljenca iz kamnine v debelini do 25 cm</t>
  </si>
  <si>
    <t>31 132</t>
  </si>
  <si>
    <t>44 972</t>
  </si>
  <si>
    <t>Dobava in vgraditev pokrova iz duktilne litine z nosilnostjo 400 kN, krožnega prereza s premerom 600 mm</t>
  </si>
  <si>
    <t>Izdelava povoznega jaška iz poliesterskega laminata, krožnega prereza s premerom 80 cm globokega do 2 m, vključno z izdelavo armirano betonskega venca</t>
  </si>
  <si>
    <t>D.4.1</t>
  </si>
  <si>
    <t>Izdelava brežine (kamnomet v betonu) - ureditev obstoječega jarka, v naklonu 1:1 z vsemi pripadajočimi deli</t>
  </si>
  <si>
    <t>D.5.12</t>
  </si>
  <si>
    <t>D.3.2</t>
  </si>
  <si>
    <t>D.3.3</t>
  </si>
  <si>
    <t>D.3.4</t>
  </si>
  <si>
    <r>
      <t xml:space="preserve">Izdelava z bitumnom vezane obrabne plasti bitumenskega drobljenca </t>
    </r>
    <r>
      <rPr>
        <b/>
        <sz val="10"/>
        <rFont val="Tahoma"/>
        <family val="2"/>
      </rPr>
      <t xml:space="preserve">AC8 surf B70/100 A5 </t>
    </r>
    <r>
      <rPr>
        <sz val="10"/>
        <rFont val="Tahoma"/>
        <family val="2"/>
      </rPr>
      <t>v debelini 5 cm (hodnik za pešce)</t>
    </r>
  </si>
  <si>
    <t>D.3.5</t>
  </si>
  <si>
    <t>D.4.5</t>
  </si>
  <si>
    <t>D.4.6</t>
  </si>
  <si>
    <t>D.4.7</t>
  </si>
  <si>
    <t>Izdelava povoznega jaška iz armiranega poliestra, krožnega prereza s premerom 80 cm globokega do 1,5 m, vključno z izdelavo armirano betonskega venca</t>
  </si>
  <si>
    <t>Izdelava povoznega jaška iz  armiranega poliestra, krožnega prereza s premerom 100 cm globokega do 2 m, vključno z izdelavo armirano betonskega venca</t>
  </si>
  <si>
    <t>Izdelava povoznega jaška iz  armiranega poliestra, krožnega prereza s premerom 100 cm globokega do 2,5 m, vključno z izdelavo armirano betonskega venca</t>
  </si>
  <si>
    <t>Kompletna izdelava jaška iz armiranega poliestra, krožnega prereza s premerom 50 cm, globokega do 1,5 m, vključno z izdelavo armirano betonskega venca</t>
  </si>
  <si>
    <t>D.4.8</t>
  </si>
  <si>
    <t>D.4.10</t>
  </si>
  <si>
    <t>D.4.11</t>
  </si>
  <si>
    <t>D.4.12</t>
  </si>
  <si>
    <t>D.4.13</t>
  </si>
  <si>
    <t>D.4.14</t>
  </si>
  <si>
    <t>D.4.15</t>
  </si>
  <si>
    <t>Kompletna izdelava jaška iz armiranega poliestra, krožnega prereza s premerom 50 cm, globokega do 2,0 m, vključno z izdelavo armirano betonskega venca</t>
  </si>
  <si>
    <t>44 951</t>
  </si>
  <si>
    <t>Dobava in vgraditev pokrova iz duktilne litine z nosilnostjo 125 kN, krožnega prereza s premerom 500 mm</t>
  </si>
  <si>
    <t>D 4.17</t>
  </si>
  <si>
    <t>D.6.3</t>
  </si>
  <si>
    <t>Nabava, dovoz in vgradnja talnega taktilnega sistema vodenja za slepe in slabovidne - rebraste plošče 30/30/8,5 cm, vključno z vgradnjo na podložni beton C8/10 debeline 10 cm in fugiranjem z elastično fugirno maso</t>
  </si>
  <si>
    <t>D.6.4</t>
  </si>
  <si>
    <t>Nabava, dovoz in vgradnja talnega taktilnega sistema vodenja za slepe in slabovidne -čepaste plošče 30/30/8,5 cm, vključno z vgradnjo na podložni beton C8/10 debeline 10 cm in fugiranjem z elastično fugirno maso</t>
  </si>
  <si>
    <t>D.6.5</t>
  </si>
  <si>
    <t>D.1.2</t>
  </si>
  <si>
    <t>Porušitev in odstranitev obstoječih reklam iz pasu za postavitev prometne signalizacije</t>
  </si>
  <si>
    <t>Dobava in vgradnja protirosnega prometnega ogledala dimenzij 70/90 cm</t>
  </si>
  <si>
    <t>62 428</t>
  </si>
  <si>
    <t>Izdelava debeloslojne prečne in ostalih označb na vozišču z večkomponentno hladno plastiko z vmešanimi drobci / kroglicami stekla, vključno 200 g/m2 dodatnega posipa z drobci stekla, strojno, debelina plasti 3 mm, posamezna površina označbe nad 1,5 m2 (bela barva)</t>
  </si>
  <si>
    <t>Rekonstrukcija podhoda (načrt št. 57-2021/1)</t>
  </si>
  <si>
    <t>Rekonstrukcija cestne razsvetljave (načrt št. 1925/2021)</t>
  </si>
  <si>
    <t>Zaščita in prestavitev NN vodov (načrt št.1926/2021)</t>
  </si>
  <si>
    <t>Zaščita in prestavitev TK vodov (načrt št.  1927/2021)</t>
  </si>
  <si>
    <t>12 131</t>
  </si>
  <si>
    <t>Odstranitev grmovja in dreves z debli premera do 10 cm ter vej na gosto porasli površini-ročno</t>
  </si>
  <si>
    <t>D.1.4</t>
  </si>
  <si>
    <t>Poruštev in odstranitev žive meje višine do 1,5 m</t>
  </si>
  <si>
    <t>Porušitev in odstranitev žive meje do višine 3,0 m</t>
  </si>
  <si>
    <t>D.1.5</t>
  </si>
  <si>
    <t>Porušitev in odstranitev stopnic iz naravnega kamenja</t>
  </si>
  <si>
    <t>21 224</t>
  </si>
  <si>
    <t>21 234</t>
  </si>
  <si>
    <t>Vgraditev nasipa iz zrnate kamnine zemljine -3.kategorije z dobavo iz kamnoloma. V ceni upoštevati komprimacijo v plasteh po 30 cm.</t>
  </si>
  <si>
    <t>24 117</t>
  </si>
  <si>
    <t>Dobava in zasaditev sadik žive meje (kot obstoječa)</t>
  </si>
  <si>
    <t>Dobava in zasaditev nove smreke, višina sadike vsaj 1,5 m. V ceni upoštevati vsa pripravljalna in zaključna dela.</t>
  </si>
  <si>
    <t>D 4.18</t>
  </si>
  <si>
    <t>Nadvišanje obstoječega pokrova jaška fekalnega kanala premera 60 cm</t>
  </si>
  <si>
    <t>Izdelava podprtega opaža za raven temelj</t>
  </si>
  <si>
    <t>51 211</t>
  </si>
  <si>
    <t>Izdelava opaža za stopnice</t>
  </si>
  <si>
    <t>52 221</t>
  </si>
  <si>
    <t>Dobava in postavitev rebrastih žic iz visokovrednega naravno trdega jekla B St 500 S s premeromo do 12 mm, za enostavno ojačitev</t>
  </si>
  <si>
    <t>kg</t>
  </si>
  <si>
    <t>53 152</t>
  </si>
  <si>
    <t>Dobava in vgraditev podložnega cementnega betona C12/15</t>
  </si>
  <si>
    <t>53 133</t>
  </si>
  <si>
    <t>53 138</t>
  </si>
  <si>
    <t>Dobava in vgraditev cementnega betona C25/30 v prerez 0,31 do 0,50 m3/m2-m1. V ceni upoštevati dodatek XC2 (temelj)</t>
  </si>
  <si>
    <t>Dobava in vgraditev cementnega betona C30/37 v prerez od 0,31 do 0,50 m3/m2-m1. V ceni upoštevaati dodatek XD3, XF4 -(stopnice)</t>
  </si>
  <si>
    <t>D.3.6</t>
  </si>
  <si>
    <t>D.3.7</t>
  </si>
  <si>
    <t>D.3.8</t>
  </si>
  <si>
    <t>Dobava in vgraditve zaščitnega povezovalnega materiala frakcije 0/8 na dovozu v debelini 2 cm. (navezava v makadamu)</t>
  </si>
  <si>
    <t>Dobava in vgraditev kamnitega lomljenca d=3-6 cm na dovozu v debelni 10 cm (navezave v makadamu)</t>
  </si>
  <si>
    <t>Dobava in vgraditev kamnitega lomljenca d=6-12 cm na dovozu v debelni 12cm (navezave v makadamu)</t>
  </si>
  <si>
    <t>53 132</t>
  </si>
  <si>
    <t>Dobava in vgraditev cementnega betona C25/30 v prerez 0,16 do 0,30 m3/m2-m1. V ceni upoštevati dodatek XC2 (temelj nizji zid)</t>
  </si>
  <si>
    <t>53 137</t>
  </si>
  <si>
    <t>Dobava in vgraditev cementnega betona C30/37 v prerez od 0,16 do 0,30 m3/m2-m1. V ceni upoštevaati dodatek XD3, XF4 -(zidovi)</t>
  </si>
  <si>
    <t>51 311</t>
  </si>
  <si>
    <t>Izdelava podprtega opaža za raven zid visok do 2 m</t>
  </si>
  <si>
    <r>
      <t xml:space="preserve">Izdelava obrabne in zaporne plasti bituminizirane zmesi </t>
    </r>
    <r>
      <rPr>
        <b/>
        <sz val="10"/>
        <rFont val="Tahoma"/>
        <family val="2"/>
      </rPr>
      <t>AC 11 surf B50/70, A3 v</t>
    </r>
    <r>
      <rPr>
        <sz val="10"/>
        <rFont val="Tahoma"/>
        <family val="2"/>
      </rPr>
      <t xml:space="preserve"> debelini 4 cm (vozišče- stranska)</t>
    </r>
  </si>
  <si>
    <r>
      <t xml:space="preserve">Izdelava obrabne in zaporne plasti bituminizirane zmesi </t>
    </r>
    <r>
      <rPr>
        <b/>
        <sz val="10"/>
        <rFont val="Tahoma"/>
        <family val="2"/>
      </rPr>
      <t xml:space="preserve">AC 11 surf PmB 45/80-65 A2 </t>
    </r>
    <r>
      <rPr>
        <sz val="10"/>
        <rFont val="Tahoma"/>
        <family val="2"/>
      </rPr>
      <t>v debelini 4 cm (vozišče glavna)</t>
    </r>
  </si>
  <si>
    <r>
      <t xml:space="preserve">Izdelava z bitumnom vezane nosilne plasti bitumenskega drobljenca </t>
    </r>
    <r>
      <rPr>
        <b/>
        <sz val="10"/>
        <rFont val="Tahoma"/>
        <family val="2"/>
      </rPr>
      <t>AC32 base B50/70 A3</t>
    </r>
    <r>
      <rPr>
        <sz val="10"/>
        <rFont val="Tahoma"/>
        <family val="2"/>
      </rPr>
      <t xml:space="preserve"> v debelini 6 cm (vozišče stranska)</t>
    </r>
  </si>
  <si>
    <r>
      <t xml:space="preserve">Izdelava z bitumnom vezane nosilne plasti bitumenskega drobljenca </t>
    </r>
    <r>
      <rPr>
        <b/>
        <sz val="10"/>
        <rFont val="Tahoma"/>
        <family val="2"/>
      </rPr>
      <t>AC32 base B50/70 A2</t>
    </r>
    <r>
      <rPr>
        <sz val="10"/>
        <rFont val="Tahoma"/>
        <family val="2"/>
      </rPr>
      <t xml:space="preserve"> v debelini 11 cm (vozišče glavna)</t>
    </r>
  </si>
  <si>
    <t>Tlakovanje prometnih otokov. Granitne kocke 10/10/10 cm položene v cementno malto</t>
  </si>
  <si>
    <t>Dobava in vgraditev nastopnih plošč stopnic iz zganega granita obdelanega proti zdrsnu. Debeline 3 cm</t>
  </si>
  <si>
    <t>43 554</t>
  </si>
  <si>
    <t>43 552</t>
  </si>
  <si>
    <t>43 553</t>
  </si>
  <si>
    <t>Kompletna izdelava jaška iz armiranega poliestra, krožnega prereza s premerom 60 cm, globokega do 1,5 m, vključno z izdelavo armirano betonskega venca</t>
  </si>
  <si>
    <t>Kompletna izdelava jaška iz armiranega poliestra, krožnega prereza s premerom 60 cm, globokega do 2,0 m, vključno z izdelavo armirano betonskega venca</t>
  </si>
  <si>
    <t>Kompletna izdelava jaška iz armiranega poliestra, krožnega prereza s premerom 60 cm, globokega do 2,5 m, vključno z izdelavo armirano betonskega venca</t>
  </si>
  <si>
    <t>Izdelava povoznega jaška iz poliesterskega laminata, krožnega prereza s premerom 100 cm globokega do 1,5 m, vključno z izdelavo armirano betonskega venca</t>
  </si>
  <si>
    <t>Izdelava povoznega jaška iz poliesterskega laminata, krožnega prereza s premerom 140 cm globokega do 3,5 m, vključno z izdelavo armirano betonskega venca</t>
  </si>
  <si>
    <t>Izdelava povoznega jaška iz poliesterskega laminata, krožnega prereza s premerom 140 cm globokega do 4,0 m, vključno z izdelavo armirano betonskega venca</t>
  </si>
  <si>
    <t>D 4.19</t>
  </si>
  <si>
    <t>D 4.20</t>
  </si>
  <si>
    <t>D 4.21</t>
  </si>
  <si>
    <t>D 4.22</t>
  </si>
  <si>
    <t>D 4.23</t>
  </si>
  <si>
    <t>D 4.24</t>
  </si>
  <si>
    <t>D.5.4</t>
  </si>
  <si>
    <t>D.3.9</t>
  </si>
  <si>
    <t>Obsip cevi ter zasutje MK je upoštevano v postavkah D.2.2 in D.2.3</t>
  </si>
  <si>
    <t>Dobava in vgraditev betonski škarpnikov za zaščito brežine. (profil B46)</t>
  </si>
  <si>
    <t>Dobava in vgraditev plastičnih polnil v panelno ograjo (profil B5-23m2, B41-12m2)</t>
  </si>
  <si>
    <t>Dobava in vgraditev betonskih tlakovcev za  navezavo na obstoječe stanje, zunanje ureditve, priključke, dovoze na parcele.</t>
  </si>
  <si>
    <t>36 114</t>
  </si>
  <si>
    <t>Izdelava elaborata BCP po končani gradnji</t>
  </si>
  <si>
    <t>43 831</t>
  </si>
  <si>
    <t>43 832</t>
  </si>
  <si>
    <t>43 833</t>
  </si>
  <si>
    <t>43 841</t>
  </si>
  <si>
    <t>Preskus tesnosti cevi premera do 20 cm</t>
  </si>
  <si>
    <t>Preskus tesnosti cevi premera od 21 do 50 cm</t>
  </si>
  <si>
    <t>D.4.25</t>
  </si>
  <si>
    <t xml:space="preserve">Postavitev kape vodovoda na novo višino </t>
  </si>
  <si>
    <t>Postavitev jaška plinovoda na novo višino</t>
  </si>
  <si>
    <t xml:space="preserve">Prestavitev hišnega priključka vodovoda, premer cevi 32 mm. </t>
  </si>
  <si>
    <t xml:space="preserve">Prestavitev hišnega priključka plinovoda, premer cevi 32 mm. </t>
  </si>
  <si>
    <t>D.5.13</t>
  </si>
  <si>
    <t>D.5.14</t>
  </si>
  <si>
    <t>D.5.15</t>
  </si>
  <si>
    <t>D.5.16</t>
  </si>
  <si>
    <t>Podporne konstrukcije (načrt št. 57-2021/2)</t>
  </si>
  <si>
    <t>Cesta</t>
  </si>
  <si>
    <t>Podporni zid (načrt št. 57-2021/3)</t>
  </si>
  <si>
    <t xml:space="preserve">Semaforizacija </t>
  </si>
  <si>
    <t>Objekt:</t>
  </si>
  <si>
    <t>Ureditev državne ceste R3-644/1356 Ljubljana (Šmartinska) - Šentjakob 
od km 0.895 do km 2.250 - NOVELACIJA</t>
  </si>
  <si>
    <t>PODPORNA - DOSTOPNA KONSTRUKCIJA v območju profilov B56 in B57</t>
  </si>
  <si>
    <t>Faza:</t>
  </si>
  <si>
    <t>PZI</t>
  </si>
  <si>
    <t>Št.načrta:</t>
  </si>
  <si>
    <t>57-2021/2</t>
  </si>
  <si>
    <t>Št.proj.:</t>
  </si>
  <si>
    <t>AP022-21</t>
  </si>
  <si>
    <t>PROJEKTANTSKI  PREDRAČUN</t>
  </si>
  <si>
    <t>REKAPITULACIJA</t>
  </si>
  <si>
    <t>1</t>
  </si>
  <si>
    <t>2</t>
  </si>
  <si>
    <t>3</t>
  </si>
  <si>
    <t>TESARSKA DELA</t>
  </si>
  <si>
    <t>4</t>
  </si>
  <si>
    <t>DELA Z JEKLOM ZA OJAČITEV</t>
  </si>
  <si>
    <t>5</t>
  </si>
  <si>
    <t>DELA S CEMENTNIM BETONOM</t>
  </si>
  <si>
    <t>6</t>
  </si>
  <si>
    <t>HIDROIZOLACIJA</t>
  </si>
  <si>
    <t>7</t>
  </si>
  <si>
    <t>DELA V JEKLU</t>
  </si>
  <si>
    <t>8</t>
  </si>
  <si>
    <t>9</t>
  </si>
  <si>
    <t>SKUPAJ</t>
  </si>
  <si>
    <t>poz</t>
  </si>
  <si>
    <t>šifra</t>
  </si>
  <si>
    <t xml:space="preserve">                           opis                                                              enota</t>
  </si>
  <si>
    <t>količina</t>
  </si>
  <si>
    <t>cena/enoto</t>
  </si>
  <si>
    <t>znesek</t>
  </si>
  <si>
    <r>
      <t xml:space="preserve">Opomba:
</t>
    </r>
    <r>
      <rPr>
        <sz val="10"/>
        <rFont val="Arial"/>
        <family val="2"/>
      </rPr>
      <t>Prestavitev komunalnih vodov  - obdelano v načrtih komunalnih vodov.</t>
    </r>
    <r>
      <rPr>
        <b/>
        <sz val="10"/>
        <rFont val="Arial"/>
        <family val="2"/>
      </rPr>
      <t xml:space="preserve">
Pohodna površina in odvodnjavanje ramp je obdelano v načrtu ceste.</t>
    </r>
  </si>
  <si>
    <t>2.01</t>
  </si>
  <si>
    <t>21 114</t>
  </si>
  <si>
    <t>Površinski izkop plodne zemlje - 1. kategorije - strojno z nakladanjem in odvozom na začasno deponijo do 1 km</t>
  </si>
  <si>
    <t>m3</t>
  </si>
  <si>
    <t>2.02</t>
  </si>
  <si>
    <t>21 423</t>
  </si>
  <si>
    <t>2.03</t>
  </si>
  <si>
    <t>22 112</t>
  </si>
  <si>
    <t xml:space="preserve">Strojno ali ročno planiranje dna gradbenih jam. </t>
  </si>
  <si>
    <t>m2</t>
  </si>
  <si>
    <t>2.04</t>
  </si>
  <si>
    <t>2.05</t>
  </si>
  <si>
    <t>24 471</t>
  </si>
  <si>
    <t>Vgraditev izravnave s tamponskim drobljencem v povp. debelini 10 cm in utrditvijo planuma do togosti Ev2=100Mpa</t>
  </si>
  <si>
    <t>2.06</t>
  </si>
  <si>
    <t>24 119</t>
  </si>
  <si>
    <t>Vgraditev  zasipa iz kamnin v slojih po 30 cm do zahtevane zgoščenosti 95% po SPP (cona B)</t>
  </si>
  <si>
    <t>2.07</t>
  </si>
  <si>
    <t>24 120</t>
  </si>
  <si>
    <t>Vgraditev  zasipa iz kamnin v slojih po 30 cm do zahtevane zgoščenosti 98% po SPP (cona A)</t>
  </si>
  <si>
    <t>25 131</t>
  </si>
  <si>
    <t>Humuziranje zelenice brez valjanja, v debelini do 15 cm - ročno</t>
  </si>
  <si>
    <t>ZEMELJSKA DELA - SKUPAJ</t>
  </si>
  <si>
    <t>3.01</t>
  </si>
  <si>
    <t>Izdelava podprtega opaža za ravne temelje</t>
  </si>
  <si>
    <t>3.02</t>
  </si>
  <si>
    <t>51 312</t>
  </si>
  <si>
    <t>Izdelava podprtega opaža za raven zid, visok do 4 m, kvaliteta opaža skladna s SIST EN 13670: 2010/A101: 201/AC:2017, razred vidnih površin VB2</t>
  </si>
  <si>
    <t>3.03</t>
  </si>
  <si>
    <t>51 711</t>
  </si>
  <si>
    <t>Dobava in vgradnja zaključnih letev 3/3 cm</t>
  </si>
  <si>
    <t>m1</t>
  </si>
  <si>
    <t>TESARSKA DELA - SKUPAJ</t>
  </si>
  <si>
    <t xml:space="preserve"> DELA Z JEKLOM ZA OJAČITEV</t>
  </si>
  <si>
    <t>4.01</t>
  </si>
  <si>
    <t>Dobava in postavitev rebrastih žic iz visokovrednega naravno trdnega jekla B500 B s premerom do 12 mm, za enostavno ojačitev</t>
  </si>
  <si>
    <t>4.02</t>
  </si>
  <si>
    <t>52 225</t>
  </si>
  <si>
    <t>Dobava in postavitev rebrastih žic iz visokovrednega naravno trdnega jekla B 500 S s premerom 14 mm in več, za enostavno ojačitev</t>
  </si>
  <si>
    <t>4.03</t>
  </si>
  <si>
    <t>52 315</t>
  </si>
  <si>
    <t>Dobava in postavitev mreže iz vlečene jeklene žice B500 B, s premerom od 4 do 12 mm, masa nad 6 kg/m2, previdene mreže Q524</t>
  </si>
  <si>
    <t>DELA Z JEKLOM ZA OJAČITEV - SKUPAJ</t>
  </si>
  <si>
    <t>5.02</t>
  </si>
  <si>
    <t>53 111</t>
  </si>
  <si>
    <t>Dobava in vgraditev cementnega betona C8/10 v prerez do 0,15 m3/m2-m1 - podložni beton</t>
  </si>
  <si>
    <t>5.03</t>
  </si>
  <si>
    <t>Dobava in vgraditev cementnega betona C30/37 v prerez od 0,31 do 0,50 m3/m2-m1, XC2, Dmax 32, S3, PV-II - temeljna plošča</t>
  </si>
  <si>
    <t>5.04</t>
  </si>
  <si>
    <t>Dobava in vgraditev cementnega betona C30/37 v prerez  0,31 do 0,50 m3/m2-m1, XD3, XF2, Dmax 16, S3, PV-II - stena</t>
  </si>
  <si>
    <t>DELA S CEMENTNIM BETONOM - SKUPAJ</t>
  </si>
  <si>
    <t>6.01</t>
  </si>
  <si>
    <t>Dobava in vgradnja tesnilnih trakov za vodotesnost delovnih stikov med temelj in steno, kot na primer SikaSwell-P 2507-H ali slično, vgradnja skladno z navodili izbranega proizvajalca</t>
  </si>
  <si>
    <t xml:space="preserve"> m1</t>
  </si>
  <si>
    <t>HIDROIZOLACIJA - SKUPAJ</t>
  </si>
  <si>
    <t>7.01</t>
  </si>
  <si>
    <t>58 232</t>
  </si>
  <si>
    <t>Dobava in montaža jeklene ograje po detajlu TSC 07.103.5.4, višine 120 cm, kvaliteta jeklenih profilov S235 J2, antikorozijska zaščita z vročim cinkanjem min. deb. 85 um, sidranje z naknadnim pritrjevanjem  po detajlu TSC 07.103.5.7 - detajl "C" (sidrna plošča 220*220*15 mm)</t>
  </si>
  <si>
    <t>7.02</t>
  </si>
  <si>
    <t>58 241</t>
  </si>
  <si>
    <t>Dobava in montaža jeklene ograje ob rampah, višine do 100 cm, kvaliteta jeklenih profilov S235 J2, antikorozijska zaščita z vročim cinkanjem min. deb. 85 um, sidranje z naknadnim pritrjevanjem, teža ograje cca 20 kg/m</t>
  </si>
  <si>
    <t>DELA V JEKLU - SKUPAJ</t>
  </si>
  <si>
    <t>8.01</t>
  </si>
  <si>
    <t>79 311</t>
  </si>
  <si>
    <t>8.02</t>
  </si>
  <si>
    <t>79 351</t>
  </si>
  <si>
    <t>Geotehnični nadzor</t>
  </si>
  <si>
    <t>kom</t>
  </si>
  <si>
    <t>TUJE STORITVE - SKUPAJ</t>
  </si>
  <si>
    <t>PODPORNA KONSTRUKCIJA v območju profilov B59 in B61</t>
  </si>
  <si>
    <t>57-2021/3</t>
  </si>
  <si>
    <t>51 332</t>
  </si>
  <si>
    <t>Izdelava dvostranskega vezanega opaža za raven zid, visok do 4 m</t>
  </si>
  <si>
    <t>Izdelava podprtega opaža robnega venca na podporni konstrukciji</t>
  </si>
  <si>
    <t>3.04</t>
  </si>
  <si>
    <t>51 771</t>
  </si>
  <si>
    <t>Dobava in postavitev mreže iz vlečene jeklene žice B500 B, s premerom od 4 do 12 mm, masa nad 6 kg/m2</t>
  </si>
  <si>
    <t>5.01</t>
  </si>
  <si>
    <t>Dobava in vgraditev cementnega betona C12/15 v prerez do 0,15 m3/m2-m1 - podložni beton</t>
  </si>
  <si>
    <t>Dobava in vgraditev cementnega betona C30/37 v prerez 0,31 do 0,50 m3/m2-m1, XC2, Dmax 32, S3, PV-I - temelji</t>
  </si>
  <si>
    <t>Dobava in vgraditev cementnega betona C30/37 v prerez  0,16 do 0,30 m3/m2-m1, XD3, XF2, Dmax 16, S3, PV-II - stena</t>
  </si>
  <si>
    <t>53 136</t>
  </si>
  <si>
    <t>Dobava in vgraditev cementnega betona C30/37 v prerez  do 0,15 m3/m2-m1, XD3, XF2, Dmax 16, S3, PV-II - krona</t>
  </si>
  <si>
    <t>3/1.3.4.2  PROJEKTANTSKI PREDRAČUN CR ŠMARTINSKA CESTA</t>
  </si>
  <si>
    <t xml:space="preserve"> </t>
  </si>
  <si>
    <t>1. ELEKTROINSTALACIJE CR</t>
  </si>
  <si>
    <t>EM</t>
  </si>
  <si>
    <t>KOL</t>
  </si>
  <si>
    <t>CENA / EM</t>
  </si>
  <si>
    <t>VREDNOST</t>
  </si>
  <si>
    <t>1.</t>
  </si>
  <si>
    <t>kpl</t>
  </si>
  <si>
    <t>2.</t>
  </si>
  <si>
    <t>3.</t>
  </si>
  <si>
    <r>
      <t>Dobava in polaganje kabla NYY-J 5x10mm</t>
    </r>
    <r>
      <rPr>
        <sz val="10"/>
        <rFont val="Calibri"/>
        <family val="2"/>
      </rPr>
      <t>²</t>
    </r>
    <r>
      <rPr>
        <sz val="10"/>
        <rFont val="Arial"/>
        <family val="2"/>
      </rPr>
      <t xml:space="preserve"> v cev</t>
    </r>
  </si>
  <si>
    <t>m</t>
  </si>
  <si>
    <t>4.</t>
  </si>
  <si>
    <r>
      <t>Dobava in polaganje kabla NYY-J 4x2,5mm</t>
    </r>
    <r>
      <rPr>
        <sz val="10"/>
        <rFont val="Calibri"/>
        <family val="2"/>
      </rPr>
      <t>²</t>
    </r>
    <r>
      <rPr>
        <sz val="10"/>
        <rFont val="Arial"/>
        <family val="2"/>
      </rPr>
      <t xml:space="preserve"> v cev</t>
    </r>
  </si>
  <si>
    <t>5.</t>
  </si>
  <si>
    <r>
      <t>Dobava in montaža kabla NYM-J 5x1,5mm</t>
    </r>
    <r>
      <rPr>
        <sz val="10"/>
        <rFont val="Calibri"/>
        <family val="2"/>
      </rPr>
      <t>²</t>
    </r>
    <r>
      <rPr>
        <sz val="10"/>
        <rFont val="Arial"/>
        <family val="2"/>
      </rPr>
      <t xml:space="preserve"> od razdelilca v kandelabru do svetilke </t>
    </r>
  </si>
  <si>
    <t>6.</t>
  </si>
  <si>
    <t>Dobava in polaganje optičnega vodnika SM 24 (6x4) RP med optičnimi delilniki predvidenih prižigališč</t>
  </si>
  <si>
    <t>7.</t>
  </si>
  <si>
    <t>Dobava in polaganje opozorilnega traku</t>
  </si>
  <si>
    <t>8.</t>
  </si>
  <si>
    <t>Dobava in polaganje vročecinkanega valjanca FeZn 25x4mm.</t>
  </si>
  <si>
    <t>9.</t>
  </si>
  <si>
    <t>Dobava križnih sponk in izdelava križnih stikov z bitumiziranjem spoja</t>
  </si>
  <si>
    <t>10.</t>
  </si>
  <si>
    <t>11.</t>
  </si>
  <si>
    <t>12.</t>
  </si>
  <si>
    <t>Dobava in montaža razdelilca (priključne sponke) s 4A cevno varovalko</t>
  </si>
  <si>
    <t>13.</t>
  </si>
  <si>
    <t>14.</t>
  </si>
  <si>
    <t>15.</t>
  </si>
  <si>
    <t>16.</t>
  </si>
  <si>
    <t>17.</t>
  </si>
  <si>
    <t>Dobava in montaža kabelskih končnikov ter izvedba priklopa vodnika v svetilki</t>
  </si>
  <si>
    <t>18.</t>
  </si>
  <si>
    <t>19.</t>
  </si>
  <si>
    <t>20.</t>
  </si>
  <si>
    <t>21.</t>
  </si>
  <si>
    <t>22.</t>
  </si>
  <si>
    <t>23.</t>
  </si>
  <si>
    <t>Izvedba električnih meritev (kontrola neprekinjenosti zaščitnega vodnika, dodatnega vodnika za izenačitev potenciala, kontrola zaščite pred velikimi toki, meritev impedance okvarne zanke,…) ter izdelava merilnega protokola</t>
  </si>
  <si>
    <t>24.</t>
  </si>
  <si>
    <t>Izvedba svetlobno tehničnih meritev ter izdelava merilnega protokola (horizontalna osvetljenost vozišča državne ceste, 3x prehoda za pešce, 1x krožišča, 2x križišča; vertikalna osvetljenost 3x prehoda za pešce za opazovalca z obeh smeri vožnje)</t>
  </si>
  <si>
    <t>25.</t>
  </si>
  <si>
    <t>26.</t>
  </si>
  <si>
    <t>Izvajanje projektantskega nadzora</t>
  </si>
  <si>
    <t>ure</t>
  </si>
  <si>
    <t>27.</t>
  </si>
  <si>
    <t>28.</t>
  </si>
  <si>
    <t>29.</t>
  </si>
  <si>
    <t>30.</t>
  </si>
  <si>
    <r>
      <t xml:space="preserve">3/3.3.4.2 PROJEKTANTSKI PREDRAČUN ZAŠČITA TK VODOV ŠMARTINSKA - novelacija </t>
    </r>
    <r>
      <rPr>
        <b/>
        <sz val="8"/>
        <rFont val="Arial CE"/>
        <family val="0"/>
      </rPr>
      <t>(dobava in montaža)</t>
    </r>
  </si>
  <si>
    <t xml:space="preserve">1. GRADBENA IN MONTAŽNA DELA S PREVOZI  </t>
  </si>
  <si>
    <t>Obeleženje trase obstoječih in projektiranih telefonskih in energetskih kablov, vodovoda ter kanalizacije in drugih komunalnih vodov:</t>
  </si>
  <si>
    <t>Ročni izkop kabelskega jarka globine 0.8m, po obeleženi trasi obstoječega TK vodnika, zasutje nad opozorilnim trakom z izkopanim materialom z utrjevanjem po slojih po 20-25cm, odvoz odvečenega materiala in ureditev terena v prvotno stanje v zemljišču III. in IV. kategorije</t>
  </si>
  <si>
    <t>Izvedba zaščite obstoječih vodnikov z dobavljeno cevjo Ø125mm (prerezano in po zaobjemu spojeno z ustreznimi cevnimi objemkami, dvakrat povito s PVC folijo), z obsipanjem s peskom granulacije 0-4mm in  nadbetonirano z betonom C10/15 - na mestih križanj in pod utrjeno površino, ter vzporedno položena enaka cev</t>
  </si>
  <si>
    <t xml:space="preserve">Izdelava 1x2 cevne kabelske kanalizacije iz PVC cevi 110/103,6mm vključno z ustreznimi spojkami, strojni izkop v zemljišču III. in IV.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</si>
  <si>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PVC cevi 110/103,6mm vključno z ustreznimi spojkami, strojni izkop v zemljišču III. in IV. kategorije na globini 0.8m, zaščita cevi z obsipanjem z drobnim peskom (0-4mm) v sloju 10cm nad cevmi, zasip kanala s tamponom, utrjevanje tampona, odvoz odvečnega materiala, ureditev trase </t>
  </si>
  <si>
    <t xml:space="preserve">Izdelava 1x2 cevne kabelske kanalizacije iz PVC cevi 110/103,6mm vključno z ustreznimi spojkami, strojni izkop v zemljišču 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</si>
  <si>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PVC cevi 110/103,6mm vključno z ustreznimi spojkami, ročni izkop v zemljišču III. in IV. kategorije na globini 0.8m, zaščita cevi z obsipanjem z drobnim peskom (0-4mm) in betonom C10/15 v sloju 10cm nad cevmi (samo pod utrjenimi površinami), zasip kanala s tamponom, utrjevanje tampona, odvoz odvečnega materiala, ureditev trase </t>
  </si>
  <si>
    <t>Dobava tesnilnih čepov za PVC cevi do premera 110mm vključno z izvedbo tesnenja</t>
  </si>
  <si>
    <t>Dobava in položitev opozorilnega traku v že izkopan kabelski jarek z napisom TELEKOM</t>
  </si>
  <si>
    <r>
      <t>Izdelava betonskega kabelskega jaška  iz betonske cevi BC-</t>
    </r>
    <r>
      <rPr>
        <sz val="10"/>
        <rFont val="Calibri"/>
        <family val="2"/>
      </rPr>
      <t>ɸ</t>
    </r>
    <r>
      <rPr>
        <sz val="10"/>
        <rFont val="Arial"/>
        <family val="2"/>
      </rPr>
      <t>10</t>
    </r>
    <r>
      <rPr>
        <sz val="10"/>
        <rFont val="Arial CE"/>
        <family val="2"/>
      </rPr>
      <t>0cm globine 100cm, strojni in ročni  izkop v zemljišču III. in IV. kategorije, opremljen z LŽ 400kN pokrovom z napisom TELEKOM, nakladanje in odvoz odvečnega materiala, ureditev terena v prvotno stanje:</t>
    </r>
  </si>
  <si>
    <t>ura</t>
  </si>
  <si>
    <t>Geodetski posnetek za kataster komunalnih napeljav</t>
  </si>
  <si>
    <t>3/2.3.4.2 PROJEKTANTSKI PREDRAČUN - ZAŠČITA NN IN SN VODOV ŠMARTINSKA</t>
  </si>
  <si>
    <t>1. ELEKTROMONTAŽNA DELA</t>
  </si>
  <si>
    <t xml:space="preserve">Dobava križnih sponk in izdelava križnih stikov </t>
  </si>
  <si>
    <t>Izvedba vrisa trase v podzemni kataster (geodetski posnetek in priprava dokumentacije za vpis v uradne evidence)</t>
  </si>
  <si>
    <t xml:space="preserve">   Ureditev državne ceste R3-644/1356 Ljubljana (Šmartinska) - Šentjakob 
   od km 0.895 do km 2.250 - NOVELACIJA</t>
  </si>
  <si>
    <t>AB PLOŠČATI PODHOD - razširitev v km 1.935,63</t>
  </si>
  <si>
    <t>57-2021/1</t>
  </si>
  <si>
    <t>Št.projekta:</t>
  </si>
  <si>
    <t>PROJEKTANTSKI PREDRAČUN</t>
  </si>
  <si>
    <t>PRIPRAVA KONSTRUKCIJE</t>
  </si>
  <si>
    <t>SANACIJSKA DELA</t>
  </si>
  <si>
    <t>BETONSKA DELA</t>
  </si>
  <si>
    <t>ŽELEZOKRIVSKA DELA</t>
  </si>
  <si>
    <t>ZIDARSKA IN KAMNOSEŠKA DELA</t>
  </si>
  <si>
    <t>IZOLACIJE IN ZGORNJI USTROJ VOZIŠČA</t>
  </si>
  <si>
    <t>ENERGETSKI IN KOMUNALNI VODI</t>
  </si>
  <si>
    <t>10</t>
  </si>
  <si>
    <t>KLJUČAVNIČARSKA DELA</t>
  </si>
  <si>
    <t>11</t>
  </si>
  <si>
    <t>UREDITEV BREŽIN</t>
  </si>
  <si>
    <t>RAZNO</t>
  </si>
  <si>
    <t>Pozicija</t>
  </si>
  <si>
    <t>Šifra</t>
  </si>
  <si>
    <t>Opis del
/ Enota mere</t>
  </si>
  <si>
    <t>Cena na 
enoto mere</t>
  </si>
  <si>
    <t>2.001</t>
  </si>
  <si>
    <t>12 373</t>
  </si>
  <si>
    <t>2.002</t>
  </si>
  <si>
    <t>21 413</t>
  </si>
  <si>
    <t>2.003</t>
  </si>
  <si>
    <t>14 886</t>
  </si>
  <si>
    <t>2.004</t>
  </si>
  <si>
    <t>14 121</t>
  </si>
  <si>
    <t>Porušitev monolitno izvedenega cementnega betona - robni venec s površino do 0,20 m2, upoštevan odvoz na trajno deponijo, ohranitev obstoječe armature</t>
  </si>
  <si>
    <t>2.005</t>
  </si>
  <si>
    <t>2.006</t>
  </si>
  <si>
    <t>14 388</t>
  </si>
  <si>
    <t>Odstranitev cementnega betona, z dletom, ročno ali strojno, z odkrivanjem armature, površina vertikalna, posamična površina prereza 0,051 do 0,20 m2, globina od 41 do 50 mm, upoštevan odvoz na trajno deponijo</t>
  </si>
  <si>
    <t>2.007</t>
  </si>
  <si>
    <t>14 458</t>
  </si>
  <si>
    <t>2.008</t>
  </si>
  <si>
    <t>14 369</t>
  </si>
  <si>
    <t>PRIPRAVA KONSTRUKCIJE- SKUPAJ</t>
  </si>
  <si>
    <t>3.001</t>
  </si>
  <si>
    <t>55 511</t>
  </si>
  <si>
    <t>Čiščenje korodirane armature s peskanjem, površina vertikalna, posamične površine do 0,50 m2</t>
  </si>
  <si>
    <t>3.002</t>
  </si>
  <si>
    <t>55 516</t>
  </si>
  <si>
    <t>Čiščenje korodirane armature s peskanjem, površinanad glavo horizontalno, posamične površine do 0,50 m2</t>
  </si>
  <si>
    <t>3.003</t>
  </si>
  <si>
    <t>55 571</t>
  </si>
  <si>
    <t>Protikorozijska zaščita armature z nanašanjem premaza na cementni bazi v skladu z navodili proizvajalca, površina vertikalna, posamina površina do 3 m2</t>
  </si>
  <si>
    <t>55 561</t>
  </si>
  <si>
    <t>Protikorozijska zaščita armature z nanašanjem premaza na cementni bazi v skladu z navodili proizvajalca, površina horizontalna nad glavo, posamina površina do 3 m2</t>
  </si>
  <si>
    <t>3.004</t>
  </si>
  <si>
    <t>55 763</t>
  </si>
  <si>
    <t>55 779</t>
  </si>
  <si>
    <t>SANACIJSKA DELA - SKUPAJ</t>
  </si>
  <si>
    <t>4.001</t>
  </si>
  <si>
    <t>51 612</t>
  </si>
  <si>
    <t>Izdelava podprtega opaža za ravno ploščo s podporo, visoko 2,1 do 4 m, konzolnoi del dobetonirane plošče</t>
  </si>
  <si>
    <t>4.002</t>
  </si>
  <si>
    <t>Izdelava opaža robov do višine do 30 cm, vključno demontaža in čiščenje</t>
  </si>
  <si>
    <t>4.003</t>
  </si>
  <si>
    <t>51 773</t>
  </si>
  <si>
    <t>Opaži robnih vencev na monolitnih konstrukcijah. Priprava, montaža, demontaža in čiščenje. Vključno vsa sredstva podpiranja in vezanja. Izvedba iz materiala za vidni beton.</t>
  </si>
  <si>
    <t>5.001</t>
  </si>
  <si>
    <t>53 116</t>
  </si>
  <si>
    <t>Dobava in graditev cementnega betona C12/15 v prerez do 0,15 m3/m2 - podložni beton plošče izven območja prepusta</t>
  </si>
  <si>
    <t>5.004</t>
  </si>
  <si>
    <t>Dobava in graditev cementnega betona C30/37, razred izpostavljenosti  XD1, XF3, v prerez 0,16 do 0,30 m3/m2 - plošča</t>
  </si>
  <si>
    <t>5.005</t>
  </si>
  <si>
    <t>Dobava in graditev cementnega betona C30/37, razred izpostavljenosti XD3, XF4, v prerez 0,31 do 0,50 m3/m2 - hodniki in robni venci</t>
  </si>
  <si>
    <t>5.006</t>
  </si>
  <si>
    <t>Dobava in graditev cementnega betona C30/37, razred izpostavljenosti XD1, XF3, v prerez do 0,15 m3/m2 -- zaščitni beton nad hidroizolacijo</t>
  </si>
  <si>
    <t>BETONSKA DELA - SKUPAJ</t>
  </si>
  <si>
    <t xml:space="preserve"> ŽELEZOKRIVSKA DELA</t>
  </si>
  <si>
    <t>6.001</t>
  </si>
  <si>
    <t>Vrtanje izvrtin in vgradnja povezovalnih sidr fi 12 mm med obstoječi in novo konstrukcijo, raster med sidri cca 33 x 33 cm, premer in globina izvrtine je odvisno od izbrane lepilne malte.</t>
  </si>
  <si>
    <t>6.002</t>
  </si>
  <si>
    <t>52 222</t>
  </si>
  <si>
    <t>Dobava in vgraditev rebrastih žic iz visokovrednega naravno trdnega jekla B500 B s premerom do 12 mm, za srednje zahtevano ojačitev</t>
  </si>
  <si>
    <t>6.003</t>
  </si>
  <si>
    <t>52 216</t>
  </si>
  <si>
    <t>Dobava in postavitev mreže iz vlečene jeklene žice B500 B, s premerom &gt; od 4 in &lt; od 12 mm, masa 4,1 do 6 kg/m2 - armiranje zaščitnega betona nad hidroizolacijo</t>
  </si>
  <si>
    <t xml:space="preserve"> ŽELEZOKRIVSKA DELA - SKUPAJ</t>
  </si>
  <si>
    <t>7.001</t>
  </si>
  <si>
    <t>35 253</t>
  </si>
  <si>
    <t>Izdelava, dobava in vgradnja granitnih robnikov dim. 20/23 cm s sidranjem v beton hodnikov</t>
  </si>
  <si>
    <t>7.002</t>
  </si>
  <si>
    <t>54 542</t>
  </si>
  <si>
    <t>Metlanje betonske površine hodnika</t>
  </si>
  <si>
    <t>ZIDARSKA IN KAMNOSEŠKA - SKUPAJ</t>
  </si>
  <si>
    <t>Opomba: Zgornji ustroj vozišča upoštevani v popisu ceste</t>
  </si>
  <si>
    <t>8.001</t>
  </si>
  <si>
    <t>59 414</t>
  </si>
  <si>
    <t>Priprava podlage zg.površine plošče pod cestiščem in hodnikom s peskanjem</t>
  </si>
  <si>
    <t>8.002</t>
  </si>
  <si>
    <t>Dobava in vgradnja hidroizolacije v sestavi: 2x epoksidni premaz s posipom kremenčevega peska, bitumenska lepilna zmes Bitu M in hidroizolacijski trakovi PF/5M (opcija izolacija kot naprimer Servidek/Servipak)</t>
  </si>
  <si>
    <t>8.003</t>
  </si>
  <si>
    <t>57 911</t>
  </si>
  <si>
    <t>Dobava in vgradnja specialne zalivne mase za zalivanje oz. tesnenje med granitnim robnikom in zgornjim ustrojem vozišča. Debelina stika cca 2cm, višina 4cm</t>
  </si>
  <si>
    <t>8.004</t>
  </si>
  <si>
    <t>57 912</t>
  </si>
  <si>
    <t>Dobava in vgradnja specialne trajno-elastične zalivne mase š=5-8mm za zalivanje stika med ab ploščo hodnika in granitnim robnikom</t>
  </si>
  <si>
    <t>IZOLACIJE IN ZGORNJI USTROJ VOZIŠČA - SKUPAJ</t>
  </si>
  <si>
    <t>9.001</t>
  </si>
  <si>
    <t>72 421</t>
  </si>
  <si>
    <t xml:space="preserve">Dobava in vgradnja PVC cevi premera 110 mm za prehod kabelske kanalizacije  </t>
  </si>
  <si>
    <t>9.002</t>
  </si>
  <si>
    <t xml:space="preserve">Dobava vsega potrebenga materiala in izdelava tipskih zunanjih prehodnih jaškov, vključno z vstopnim LTŽ pokrovom. Jašek izveden iz armiranega betona, kompletno z izkopom, betonom C25/30, preseka 0,20 m3/m2, opaženjem in armaturo, s povoznim LTŽ pokrovom dim. 60x60 cm, z vsemi priključki, obbetoniranjem in zasipanjem. Izdelava po TSC 07.113  </t>
  </si>
  <si>
    <t>ENERGETSKI IN KOMUNALNI VODI - SKUPAJ</t>
  </si>
  <si>
    <t>10.001</t>
  </si>
  <si>
    <t>58 211</t>
  </si>
  <si>
    <t xml:space="preserve">Dobava in montaža ograje za pešce iz jeklenih cevnih profilov z vertikalnimi polnili, visoke 120 cm jeklene ograje, sidrano z nakandno pritrditvijo, akz zaščita z vročim cinkanjem v debelini 85um, ograja skladno s TSC 07.103
</t>
  </si>
  <si>
    <t>KLJUČAVNIČARSKA DELA - SKUPAJ</t>
  </si>
  <si>
    <t>11.001</t>
  </si>
  <si>
    <t>54 134</t>
  </si>
  <si>
    <t xml:space="preserve">Dobava in izvedba kamnite obloge brežin struge pod prepustom in na območju kril z lomljenecem debeline nad 20 cm v podložno plast iz pustega betona debeline 10 cm
</t>
  </si>
  <si>
    <t>UREDITEV BREŽIN - SKUPAJ</t>
  </si>
  <si>
    <t>12.001</t>
  </si>
  <si>
    <t>58 821</t>
  </si>
  <si>
    <t>Dobava in vgradnja merilnih čepov (reperjev), z navezavo na veljavno nivelmansko mrežo</t>
  </si>
  <si>
    <t>12.002</t>
  </si>
  <si>
    <t>58 911</t>
  </si>
  <si>
    <t>Izvedba, dobava in montaža kovinske plošče z vpisanim nazivom izvajalca in letom izgradnje objekta</t>
  </si>
  <si>
    <t>12.003</t>
  </si>
  <si>
    <t>RAZNO - SKUPAJ</t>
  </si>
  <si>
    <t>Rekapitulacija</t>
  </si>
  <si>
    <t>Semaforska oprema</t>
  </si>
  <si>
    <t>Montažna dela</t>
  </si>
  <si>
    <t>Gradbena dela</t>
  </si>
  <si>
    <t xml:space="preserve">Ostali stroški </t>
  </si>
  <si>
    <t>Zap. Št.</t>
  </si>
  <si>
    <t>Enota</t>
  </si>
  <si>
    <t>Kol.</t>
  </si>
  <si>
    <t>Cena na enoto</t>
  </si>
  <si>
    <t>Skupna cena</t>
  </si>
  <si>
    <t xml:space="preserve">SEMAFORNA OPREMA  </t>
  </si>
  <si>
    <t>Napajalnik: DIN Rail mounting power supply 40.8Watt 24VDC/1,7A, vhodna napetost 85-264VAC,1x screw terminal; kot npr. MDR-40-24</t>
  </si>
  <si>
    <t>Signalni dajalnik za vozila 3-delni fi 300 mm LED 3x 8-9 W, 230 VAC- sposobnost zatemnitve</t>
  </si>
  <si>
    <t>Signalni dajalnik  pešec, 2-delni, fi 210 mm LED 2x 8-9W, 230 VAC, - sposobnost zatemnitve</t>
  </si>
  <si>
    <t>Tipka za  slepe z najavo pešcev v led izvedbi , svetlobna indikacija najave , napetost 230V - 155V,  območjem delovanja od -40° do +60° C, senzor na dotik, avtomatsko uglaševanje jakosti zvoka glede na hrup okolice, nastavljivi kriptogrami za slepe, zaščite IP55 in 2x nalepka pritisni (Slo/Eng), kot npr. Prisma 2000M</t>
  </si>
  <si>
    <t>Kabel NYY-J  24x1,5 mm2</t>
  </si>
  <si>
    <t xml:space="preserve">Kabel LIYCY 1x2x1,0 </t>
  </si>
  <si>
    <t xml:space="preserve">Kabel LIYCY 3x2x1,0 </t>
  </si>
  <si>
    <t>Kabel NYY-J 5x1,5 mm2</t>
  </si>
  <si>
    <t>Kabel NYY-J 3x1,5 mm2</t>
  </si>
  <si>
    <t>Vodnik 7H0V-K 16 mm2</t>
  </si>
  <si>
    <t>Kontrastne zaslonke za fi 300 s pritrdilnim materialom</t>
  </si>
  <si>
    <t>Dobava VS sponk 4 mm2 (20 kos-L signali) in VS 4mm2 (4 kos-N,4 kos-Pe,4 kos-rdeče) z nosilno letvijo</t>
  </si>
  <si>
    <t xml:space="preserve">MONTAŽNA DELA </t>
  </si>
  <si>
    <t>Montaža krmilne naprave</t>
  </si>
  <si>
    <t>Montaža napajalnika z varovalnim elementom v krmilno napravo</t>
  </si>
  <si>
    <t>Montaža in kompletiranje usločenih semaforskih drogov</t>
  </si>
  <si>
    <t>Montaža in kompletiranje signalnih dajalnikov na ravni del semaforskih drogov</t>
  </si>
  <si>
    <t>Montaža in kompletiranje signalnih dajalnikov na usločen del droga</t>
  </si>
  <si>
    <t>Montaža, kompletiranje in umerjanje mikrovalovnega detektorja</t>
  </si>
  <si>
    <t xml:space="preserve">Montaža tipk </t>
  </si>
  <si>
    <t>Montaža prometnih znakov  z nosilcem  na semaforski drog</t>
  </si>
  <si>
    <t>Ozemljitev semaforskih drogov</t>
  </si>
  <si>
    <t xml:space="preserve">Vlečenje kablov in predvleke </t>
  </si>
  <si>
    <t>Izdelava elektro priključka v KN in v PMO</t>
  </si>
  <si>
    <t xml:space="preserve">Izdelava končnikov na signalnih kablih v semaforskih drogovih </t>
  </si>
  <si>
    <t xml:space="preserve">Montaža kontrastnih zaslonk za signalni dajalnik fi 300 na usločen del </t>
  </si>
  <si>
    <t xml:space="preserve">GRADBENA DELA </t>
  </si>
  <si>
    <t>Izdelava zatesnitev kabelskih cevi  v jaških z stekleno volno in zaključni sloj z lepilom za ploščice</t>
  </si>
  <si>
    <t>Dobava in polaganje pocinkanega valjanca Fe Zn 4x25 mm2 z veznimi elementi</t>
  </si>
  <si>
    <t xml:space="preserve">OSTALI STROŠKI </t>
  </si>
  <si>
    <t xml:space="preserve">Operativno vodenje in izdelava meritev inštalacij s poročilom: meritev neprekinjenosti vodnikov, izolacijske upornosti, impendanco kratkostične zanke in meritev upornosti ozemljila. </t>
  </si>
  <si>
    <t>Mikrovalovni detektor: napetost 8-30VDC, obseg meritve hitrosti 4-200km/h, digitalni izhodi, komunikacija RS232, RS485, tem. območje od -40 do +80° C, led indikacija na ohišju</t>
  </si>
  <si>
    <t>Semaforski drog ravni H= 3500mm s sidrom, vroče cinkan</t>
  </si>
  <si>
    <t xml:space="preserve">Semaforski drog usločen s sidrom - ročica dolžine  4,30 m; vroče cinkan  </t>
  </si>
  <si>
    <t>Montaža in kompletiranje ravnih semaforskih drogov</t>
  </si>
  <si>
    <t>1.1</t>
  </si>
  <si>
    <t>1.2</t>
  </si>
  <si>
    <t>1.3</t>
  </si>
  <si>
    <t>1.4</t>
  </si>
  <si>
    <t>2.1</t>
  </si>
  <si>
    <t>2.2</t>
  </si>
  <si>
    <t>2.3</t>
  </si>
  <si>
    <t>2.4</t>
  </si>
  <si>
    <t>12 423</t>
  </si>
  <si>
    <t>Porušitev in odstranitev kanalizacije iz cevi s premerom 80 cm (ulica Trbeže)</t>
  </si>
  <si>
    <t>Porušitev in odstranitev jaška z notranjo stranico/premerom do 60 cm</t>
  </si>
  <si>
    <t>12 433</t>
  </si>
  <si>
    <t>Porušitev in odstranitev jaška z notranjo stranico/premerom nad 100 cm</t>
  </si>
  <si>
    <t>Dobava in vgraditev dvignjenega/poglobljenega robnika iz naravnega kamna s prerezom 18/24 cm (klesani granitni robnik - krožno križišče in podhod)</t>
  </si>
  <si>
    <t>Vse dimenzije kanalizacije so notranji premeri cevi in jaškov.</t>
  </si>
  <si>
    <t>D.4.4</t>
  </si>
  <si>
    <t>43 299</t>
  </si>
  <si>
    <t>D.4.9</t>
  </si>
  <si>
    <t>D 4.16</t>
  </si>
  <si>
    <t>Izdelava povoznega jaška iz poliesterskega laminata, krožnega prereza s premerom 120 cm globokega do 1,5 m, vključno z izdelavo armirano betonskega venca</t>
  </si>
  <si>
    <t>Izdelava povoznega jaška iz poliesterskega laminata, krožnega prereza s premerom 120 cm globokega do 2,5 m, vključno z izdelavo armirano betonskega venca</t>
  </si>
  <si>
    <t>Izdelava povoznega jaška iz poliesterskega laminata, krožnega prereza s premerom 120 cm globokega do 3,0 m, vključno z izdelavo armirano betonskega venca</t>
  </si>
  <si>
    <t>Izdelava povoznega jaška iz poliesterskega laminata, krožnega prereza s premerom 120 cm globokega do 3,5 m, vključno z izdelavo armirano betonskega venca</t>
  </si>
  <si>
    <t>Dobava in vgradnja ograje za pešce iz jeklenih cevnih profilov h=1.2m. Cevna ograja ø60.3/4 z vertikalnimi polnili ø16. Elementi ograj iz jekla S235JR z vročim cinkanjem zaščiteni proti koroziji! (ograja ob stopnicah, profil B59)</t>
  </si>
  <si>
    <t>Dobava in postavitev žičnate ograje višina 1,2 m, vključno s stebriči. V postavki je upoštevana tudi izdelava temeljev.(profili B63-B64 21m, B65 16m)</t>
  </si>
  <si>
    <t>Dobava in postavitev žičnate ograje višina 0,75 m, vključno s stebriči. V postavki je upoštevana tudi izdelava temeljev.(profili B63-B64-15)</t>
  </si>
  <si>
    <t>Dobava in postavitev panelne ograje višine 75 cm kot npr. Kočevar 3d-4/5. (profil B5-15m, B7-6m, B41 8m, B66-38m)</t>
  </si>
  <si>
    <t>Dobava in postavitev panelne ograje višine 150 cm kot npr. Kočevar 3d-4/5. (profil B7-35 m, B53-13m)</t>
  </si>
  <si>
    <t>D.5.17</t>
  </si>
  <si>
    <t>61 214</t>
  </si>
  <si>
    <t>Dobava in vgraditev stebrička za prometni znak iz vroče cinkane jeklene cevi s premerom 64 mm, dolge do 2000 mm</t>
  </si>
  <si>
    <t>61 215</t>
  </si>
  <si>
    <t>Dobava in vgraditev stebrička za prometni znak iz vroče cinkane jeklene cevi s premerom 64 mm, dolge do 2500 mm</t>
  </si>
  <si>
    <t>Dobava in vgraditev stebrička za prometni znak iz vroče cinkane jeklene cevi s premerom 64 mm, dolge do 3000 mm</t>
  </si>
  <si>
    <t>61 219</t>
  </si>
  <si>
    <t>Dobava in vgraditev stebrička za prometni znak iz vroče cinkane jeklene cevi s premerom 64 mm, dolge do 4500 mm</t>
  </si>
  <si>
    <t>Dobava in vgraditev stebrička za prometni znak iz vroče cinkane jeklene cevi s premerom 64 mm, dolge 4550 mm</t>
  </si>
  <si>
    <t>Dobava in pritrditev trikotnega prometnega znaka, podloga iz aluminijaste pločevine, znak z odsevno folijo RA3 vrste, dolžina stranica 900 mm</t>
  </si>
  <si>
    <t>Dobava in pritrditev okroglega prometnega znaka, podloga iz aluminijaste pločevine, znak z odsevno folijo RA2 vrste, velikost 600x600 mm</t>
  </si>
  <si>
    <t>Dobava in pritrditev okroglega prometnega znaka, podloga iz aluminijaste pločevine, znak z odsevno folijo RA2 vrste, premera 600 mm</t>
  </si>
  <si>
    <t>Dobava in pritrditev okroglega prometnega znaka, podloga iz aluminijaste pločevine, znak z odsevno folijo RA3 vrste, velikost 600x600 mm</t>
  </si>
  <si>
    <t>D.6.6</t>
  </si>
  <si>
    <t>Dobava in pritrditev okroglega prometnega znaka, podloga iz aluminijaste pločevine, znak z odsevno folijo RA3 vrste, premera 600 mm</t>
  </si>
  <si>
    <t>D.6.7</t>
  </si>
  <si>
    <t>Dobava in postavitev prometnega znaka 3211 (ime ulice), podloga iz aluminjaste pločevine, znak z odsevno folijo RA2, dimenzije 1000x200 mm.</t>
  </si>
  <si>
    <t>D.6.8</t>
  </si>
  <si>
    <t>Dobava in postavitev prometnega znaka 3403 (kažipot), podloga iz aluminjaste pločevine, znak z odsevno folijo RA2, dimenzije 1200x250 mm.</t>
  </si>
  <si>
    <t>D.6.9</t>
  </si>
  <si>
    <t>Dobava in pritrditev dopolnilne table, podloga iz aluminijaste pločevine, znak z odsevno folijo RA2 vrste, dimenzije 600x250 mm</t>
  </si>
  <si>
    <t>D.6.10</t>
  </si>
  <si>
    <t>Dobava in pritrditev dopolnilne table, podloga iz aluminijaste pločevine, znak z odsevno folijo RA3 vrste, dimenzije 600x250 mm</t>
  </si>
  <si>
    <t>D.6.11</t>
  </si>
  <si>
    <t>Dobava in postavitev znaka za prometni otok (3313). Temelj in drog ni predmet te postavke.</t>
  </si>
  <si>
    <t>D.6.12</t>
  </si>
  <si>
    <t>D.6.13</t>
  </si>
  <si>
    <r>
      <t xml:space="preserve">Izdelava debeloslojne prečne in ostalih označb na vozišču z večkomponentno hladno plastiko </t>
    </r>
    <r>
      <rPr>
        <sz val="10"/>
        <rFont val="Arial"/>
        <family val="2"/>
      </rPr>
      <t>, strojno, debelina plasti 3 mm, posamezna površina označbe nad 1,5 m</t>
    </r>
    <r>
      <rPr>
        <vertAlign val="superscript"/>
        <sz val="10"/>
        <rFont val="Arial"/>
        <family val="2"/>
      </rPr>
      <t>2</t>
    </r>
    <r>
      <rPr>
        <sz val="10"/>
        <rFont val="Arial"/>
        <family val="2"/>
      </rPr>
      <t xml:space="preserve"> (modra barva)</t>
    </r>
  </si>
  <si>
    <t>D.6.14</t>
  </si>
  <si>
    <t>D.6.15</t>
  </si>
  <si>
    <t>D.6.16</t>
  </si>
  <si>
    <t>D.6.17</t>
  </si>
  <si>
    <t>Dobava in vgraditev jeklene varnostne ograje, vključno vse elemente, za nivo zadrževanja N2 in za delovno širino W5 z ročajem za pešce. Montaža na armirano betonski zid.</t>
  </si>
  <si>
    <t>D.6.18</t>
  </si>
  <si>
    <t>Dobava in vgraditev jeklene polkrožne zaključnice JVO z nivojem zadrževanje N2 in delovnoširino W2 z ročajem za pešce.</t>
  </si>
  <si>
    <t>SEMAFORIZACIJA peš prehoda PP1 v km 1.448 in PP2 v km 1.612</t>
  </si>
  <si>
    <t xml:space="preserve">na  ureditvi regionalne ceste R3-644/1356 Ljubljana (Šmartinska)-  </t>
  </si>
  <si>
    <t>Šentjakob od km 0.895 do km 2.250 - novelacija</t>
  </si>
  <si>
    <t>Peš prehod PP1 v km 1.448 in PP2 v km 1.612</t>
  </si>
  <si>
    <t xml:space="preserve">SKUPAJ  : </t>
  </si>
  <si>
    <t xml:space="preserve">Mikroračunalniška krmilna naprava v samostoječi poliesterski/kovinski omari, barvani-tipizirana za MOL, stopnja zaščite IP44: električni sklop z zaščitnim - varovalnim delom, ožičenjem in napajalnikom-1x, izhodni modul-5x (20 signalov), modul za tipke - 1x, GSM modul z rez.napajanjem-1x , mikrostikalo na  vratih-2x, oprema za reducirano svetilnost LED signalnih dajalcev- 1x, grelnik s termostatom -1x (v kolikor je kovinska omara), prostor za elektroniko-energetski del s ključavnico in prostor za komandni pult s ključavnico, kot npr. SRTC-6, Asist Ljubljana.  Naprava  mora izpolnjevati  zahteve načrta. </t>
  </si>
  <si>
    <t>1.5</t>
  </si>
  <si>
    <t>1.6</t>
  </si>
  <si>
    <t>1.7</t>
  </si>
  <si>
    <t>1.8</t>
  </si>
  <si>
    <t xml:space="preserve">Prometni znak 2431 (600x600) odsevna folija koeficient retrorefleksije razred RA3, zadnja hrbtna stran barvana z barvo (siva)  tipizirano s strani MOL in z pritrdilno ročico fi 60 mm vroče cinkana </t>
  </si>
  <si>
    <t>1.9</t>
  </si>
  <si>
    <t>1.10</t>
  </si>
  <si>
    <t>1.11</t>
  </si>
  <si>
    <t>1.12</t>
  </si>
  <si>
    <t>1.13</t>
  </si>
  <si>
    <t>1.14</t>
  </si>
  <si>
    <t>1.15</t>
  </si>
  <si>
    <t>1.16</t>
  </si>
  <si>
    <t>1.17</t>
  </si>
  <si>
    <t>2.5</t>
  </si>
  <si>
    <t>2.6</t>
  </si>
  <si>
    <t>2.7</t>
  </si>
  <si>
    <t>2.8</t>
  </si>
  <si>
    <t>2.9</t>
  </si>
  <si>
    <t>2.10</t>
  </si>
  <si>
    <t>2.11</t>
  </si>
  <si>
    <t>2.12</t>
  </si>
  <si>
    <t>2.13</t>
  </si>
  <si>
    <t>2.14</t>
  </si>
  <si>
    <t>3.1</t>
  </si>
  <si>
    <t>Strojni  in ročni izkop za temelj krmilne naprave in temelje drogov</t>
  </si>
  <si>
    <t>3.2</t>
  </si>
  <si>
    <t>3.3</t>
  </si>
  <si>
    <t xml:space="preserve">Izdelava temelja za ravni semaforski drog:   dimenzije 0,7x0,7x0,15 m + 0,5x0,5x0,85 m z vgradnjo sidra, dovodne cevi fi 110 in ozemljitvenega valjanca, zasutje in utrditev </t>
  </si>
  <si>
    <t>3.4</t>
  </si>
  <si>
    <t>Izdelava temelja za usločen semaforski drog dimenzije 1,2x1,0x0,5m + 0,7x0,6x0,4m z vgradnjo sidra, dovodne cevi fi 110 in ozemljitvenega valjanca,  temelj izdelan po načrtu, zasutje in utrditev</t>
  </si>
  <si>
    <t>3.5</t>
  </si>
  <si>
    <t>Strojni izkop  za kabelski jarek v zemlji III. kategorije dim. 0,4x0,8m</t>
  </si>
  <si>
    <t>3.6</t>
  </si>
  <si>
    <r>
      <t xml:space="preserve">Dobava in polaganje stigmafleks cevi </t>
    </r>
    <r>
      <rPr>
        <sz val="10"/>
        <rFont val="Calibri"/>
        <family val="2"/>
      </rPr>
      <t>Ø</t>
    </r>
    <r>
      <rPr>
        <sz val="10"/>
        <rFont val="Arial"/>
        <family val="2"/>
      </rPr>
      <t>110mm v izkopan kabelski jarek</t>
    </r>
  </si>
  <si>
    <t>3.7</t>
  </si>
  <si>
    <t>Izdelava kabelske posteljice dim. 0,2x0,4m s peskom granulacije 0–4mm</t>
  </si>
  <si>
    <t>3.8</t>
  </si>
  <si>
    <t>Zasip jarka in utrjevanje v slojih po 20cm</t>
  </si>
  <si>
    <t>3.9</t>
  </si>
  <si>
    <t>3.10</t>
  </si>
  <si>
    <t>3.11</t>
  </si>
  <si>
    <t>3.12</t>
  </si>
  <si>
    <t>Vrnitev trase v prvotno stnaje - pospravilo</t>
  </si>
  <si>
    <t>4.1</t>
  </si>
  <si>
    <t>4.2</t>
  </si>
  <si>
    <t>Programiranje krmilne naprave in spuščanje v pogon (PP1+PP2)</t>
  </si>
  <si>
    <t>4.3</t>
  </si>
  <si>
    <t>Navezava na nadzorni center MOL: -dograditev aplikativne programske opreme vključno z dograditvijo "Scade" (PP1+PP2)</t>
  </si>
  <si>
    <t>4.4</t>
  </si>
  <si>
    <t xml:space="preserve">Spremljanje delovanja in izvedba korekcije krmilnega programa ter preprogramiranje v trajanju 6 mesecev od pričetka delovanja/vklopa krmilne naprave </t>
  </si>
  <si>
    <t>Izdelava ozemljitve z vodnikom 7H0V-K 16mm² skupne dolžine 4m vključno s pritrdilnim materialom;  izvedba CuZn stika s križno sponko CuZn v zemlji oz. kabelskem jašku z bitumeniziranjem ter priklop v priključni sponki v stebru</t>
  </si>
  <si>
    <t xml:space="preserve">Dobava in montaža konusnega droga iz armiranega poliestra svetle višine 8m </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</si>
  <si>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4546 lm izhodnega svetlobnega toka svetilke, priključna moč svetilke 37,5 W, barvna temperatura vira 2700K, indeks barvnega videza višji od 70. DALI krmiljenje oz. prometno in vremensko vodenje iz prižigališča. Certikifati CE, RoHS, REACH, ENEC, ENEC+ - kot na primer svetilka tip Luma Mini Compact BGP713 LED50-4S/727 DM12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</si>
  <si>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5691 lm izhodnega svetlobnega toka svetilke, priključna moč svetilke 46,5 W, barvna temperatura vira 2700K, indeks barvnega videza višji od 70. DALI krmiljenje oz. prometno in vremensko vodenje iz prižigališča. Certikifati CE, RoHS, REACH, ENEC, ENEC+ - kot na primer svetilka tip Luma Luma Mini Compact BGP713 LED65-4S/727 DW50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</si>
  <si>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6899 lm izhodnega svetlobnega toka svetilke, priključna moč svetilke 59 W, barvna temperatura vira 2700K, indeks barvnega videza višji od 70. DALI krmiljenje oz. prometno in vremensko vodenje iz prižigališča. Certikifati CE, RoHS, REACH, ENEC, ENEC+ - kot na primer svetilka tip Luma Mini Compact BGP713 LED80-4S/727 DW50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</si>
  <si>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5086 lm izhodnega svetlobnega toka svetilke, priključna moč svetilke 41,5 W, barvna temperatura vira 2700K, indeks barvnega videza višji od 70. DALI krmiljenje oz. prometno in vremensko vodenje iz prižigališča. Certikifati CE, RoHS, REACH, ENEC, ENEC+ - kot na primer svetilka tipLuma Mini Compact BGP713 LED55-4S/727 DPR1 DDF2  proizvajalca Signify</t>
  </si>
  <si>
    <t>31.</t>
  </si>
  <si>
    <t>32.</t>
  </si>
  <si>
    <t>33.</t>
  </si>
  <si>
    <t>Izvedba vrisa trase v podzemni kataster (geodetski posnetek izvedenih del v dolžini 1887m) s pripravo podatkov za vpis v uradne evidence</t>
  </si>
  <si>
    <t>34.</t>
  </si>
  <si>
    <t>2. GRADBENA DELA CR</t>
  </si>
  <si>
    <t>Pripravljalna dela na gradbišču, ki vsebujejo tudi demontažo obstoječih betonskih temeljev prižigališč 2kpl in kandelabrov 1kpl ter bič-a 1kpl</t>
  </si>
  <si>
    <t>Rezanje asfalta v širini 40cm povprečne debeline predvidoma 6cm, njegovo rušenje in odvoz</t>
  </si>
  <si>
    <t>Asfaltiranje poškodovanih in izrezanih asfaltnih površin s predhodnim premazom stičnih površin z ustreznim bitumenskim premazom</t>
  </si>
  <si>
    <r>
      <t>Izdelava betonskega temelja kandelabra iz obetonirane BC-</t>
    </r>
    <r>
      <rPr>
        <sz val="10"/>
        <rFont val="Calibri"/>
        <family val="2"/>
      </rPr>
      <t>ɸ</t>
    </r>
    <r>
      <rPr>
        <sz val="10"/>
        <rFont val="Arial"/>
        <family val="2"/>
      </rPr>
      <t>80x100cm postavljene na podložni beton</t>
    </r>
  </si>
  <si>
    <t>Izdelava betonskega jaška iz BC-ɸ80cm globine 100cm obbetoniranega z izdelavo uvodov za cevi ter LTŽ 250kN pokrovom dim. 0,8x0,8m</t>
  </si>
  <si>
    <t>Izdelava betonskega jaška iz BCɸ60cm globine 60cm obbetoniranega z izdelavo uvodov za cevi ter LTŽ 250kN pokrovom dim. 0,6x0,6m</t>
  </si>
  <si>
    <t xml:space="preserve">Izdelava obbetoniranja tipskega podstavka omarice prižigališča cestne razsvetljave </t>
  </si>
  <si>
    <t xml:space="preserve">Strojni in ročni izkop za temelje kandelabrov in jaškov ter prižigališč v zemlji IV. kat. </t>
  </si>
  <si>
    <t>3 REKAPITULACIJA</t>
  </si>
  <si>
    <t>ELEKTROINSTALACIJE</t>
  </si>
  <si>
    <t>GRADBENA DELA</t>
  </si>
  <si>
    <t>Opomba:</t>
  </si>
  <si>
    <r>
      <t>m</t>
    </r>
    <r>
      <rPr>
        <vertAlign val="superscript"/>
        <sz val="10"/>
        <rFont val="Arial"/>
        <family val="2"/>
      </rPr>
      <t>3</t>
    </r>
  </si>
  <si>
    <r>
      <t>m</t>
    </r>
    <r>
      <rPr>
        <vertAlign val="superscript"/>
        <sz val="10"/>
        <rFont val="Arial"/>
        <family val="2"/>
      </rPr>
      <t>2</t>
    </r>
  </si>
  <si>
    <t>Navodila ponudniku k pripravi ponudbenega predračuna</t>
  </si>
  <si>
    <t xml:space="preserve">Vse cene na enoto in količine se morajo vnesti zaokrožene na dve decimalni mesti natančno. </t>
  </si>
  <si>
    <t xml:space="preserve">V cenah v popisnih postavkah mora ponudnik zajeti vrednosti vseh potrebnih del vključno s tekočimi in končnimi poročili posameznih strokovnjakov tekoče kontrole – prevzemanje plasti pri zemeljskih delih in zg. ustroju, asfaltih, izolacijah, betonih, geoloških pregledih, vodotesnost kanalizacije in jaškov, itd. vse v smislu dokazovanja kvalitete izvedenih del. 
•  Vse količine v popisu so izračunane v raščenem stanju oz. v zbitem (vgrajenem) stanju.
• Kanalizacije in jaški morajo biti vodotesni skladno z veljavno zakonodajo. </t>
  </si>
  <si>
    <t>V ceni je potrebno upoštevati vsa potrebna geodetska dela vključno z zakoličbo obstoječih posameznih vodov ter objektov</t>
  </si>
  <si>
    <t>Vsi hladni stiki na obrabni plasti morajo biti obdelani z bitumensko pasto.</t>
  </si>
  <si>
    <t>Pri asfaltnih in ostalih površinah, morajo biti v enotnih cenah upoštevani vsi pobrizgi z bitumensko emulzijo, premazi stikov z bitumensko pasto ter predhodno čiščenje površine za zagotovitev ustrezne sprijemljivosti.</t>
  </si>
  <si>
    <t xml:space="preserve">Vsi pokrovi jaškov vključujejo dobavo z AB obročem. </t>
  </si>
  <si>
    <t>Pri zagotavljanju in kontroli kvalitete materialov in vgrajevanja je potrebno smiselno upoštevati posebne tehnične pogoje za preddela, zemeljska dela in temeljenje, voziščne konstrukcije, odvodnjavanje in opremo cest ter dopolnitve.</t>
  </si>
  <si>
    <t>Kategorije izkopov so opredeljene glede na Posebne tehnične pogoje za zemeljska dela in temeljenje z dopolnitvami (5 kategorna lestvica).</t>
  </si>
  <si>
    <t xml:space="preserve">Pri postavki "začasna ureditev prometa" gre za ocenjen znesek prometne zapore. Obračun zapore se bo vršil po dejanskih stroških postavitve in vzdrževanja cestne zapore po ceniku koncesionarja. </t>
  </si>
  <si>
    <t>Ponudba mora vsebovati tudi izdelavo tehnološkega elaborata, dopolnitve varnostnega načrta (po potrebi) ter izdelavo načrta ureditve gradbišča.</t>
  </si>
  <si>
    <t xml:space="preserve">Vse gradbene odpadke je potrebno odpeljati na ustrezno deponijo (vključeno v ceno odstranitve) in nadzoru predložiti evidenčne liste ravnanja z gradbenimi odpadki ter poročilo o odpadkih. </t>
  </si>
  <si>
    <t xml:space="preserve">Izvajalec del si mora pred oddajo ponudbe ogledati teren oziroma gradbišče, tako da se seznani z dejanskim stanjem, ter poda morebitne pripombe ali vprašanja na popis del! </t>
  </si>
  <si>
    <t>Dela je potrebno izvajati po projektni dokumentaciji, v skladu z veljavnimi tehničnimi predpisi, normativi in standardi ob upoštevanju zahtev iz varstva pri delu.</t>
  </si>
  <si>
    <t>V enotnih cenah morajo biti zajeti vsi stroški po Splošnih tehničnih pogojih.</t>
  </si>
  <si>
    <t>Dokumentacija za prevzem objekta je strošek izvajalca zato je v ponudbo potrebno vračunati tudi izdelavo dokumentacije za prevzem del: dokazilo o zanesljivosti objekta (2 izvoda), BCP, PID (4 izvodov s CD), vris komunalnih vodov v podzemni kataster.</t>
  </si>
  <si>
    <t>V enotnih cenah morajo biti upoštevani vsi upravljalski nadzori pristojnih upravljalcev posameznih komunalnih vodov.</t>
  </si>
  <si>
    <t>Vse količine v popisu so izračunane v raščenem stanju oz. v zbitem (vgrajenem) stanju</t>
  </si>
  <si>
    <t>Kanalizacije in jaški morajo biti vodotesni skladno z veljavno zakonodajo</t>
  </si>
  <si>
    <t>V cenah upoštevati tudi fizično zavarovanje gradbišča in deponij ter gradbiščnih kontejnerjev z varovalnimi ograjami in dostopnimi vrati, gradbišče mora biti ograjeno in varno pred dostopom tretjim osebam.</t>
  </si>
  <si>
    <t>Odstranitev pomeni vsa potrebna dela za rušitev/demontažo, nakladanje ter odvoz na primerno deponijo po izboru izvajalca vključno s plačilom vseh stroškov</t>
  </si>
  <si>
    <t>V cenah upoštevati tudi redno čiščenje ceste in dovozov - občinske, lokalne in državne ceste! Upoštevati tudi morebitno izdelavo začasnih gradbiščnih dovozov in poti, dostopov do objektov in njihovo vzdrževanje</t>
  </si>
  <si>
    <t xml:space="preserve">Pred vsakim izvajanjem del na določeni cesti, oz.  pred vsako sanacijo določenega odseka - plombe, se je potrebno najprej posvetovati in dogovoriti z nadzornim inženirjem o obsegu in načinu sanacije! </t>
  </si>
  <si>
    <t xml:space="preserve">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</si>
  <si>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Ponudnik mora v ponudbi upoštevati vse morebitne stroške, ki bi mu lahko nastali v zvezi z arheološkimi raziskavami. Arheološke raziskave in odstranitev ostaline bo naročil investitor v ločenem naročilu.</t>
  </si>
  <si>
    <t>Postavitev, vzdrževanje in odstranitev cestne zapore, ter vsi stroški vezani na zaporo. Obračun zapore se bo izvedel po dejanskih stroških na podlagi računa izvajalca zapore. Zapora velja za celotno traso in za vsa dela dogovorjena s pogodbo!</t>
  </si>
  <si>
    <t>€</t>
  </si>
  <si>
    <t>7.6</t>
  </si>
  <si>
    <t>Izdelava elaborata začasne prometne ureditve</t>
  </si>
  <si>
    <t>tuje storitve skupaj:</t>
  </si>
  <si>
    <t>Obsutje cevi s presejanim kamnitim materialom zrnavosti odvisno od premera cevi ter navodil proizvajalca cevi, ročno nabijanje do potrebne zbitosti (po navodilih proizvajalca cevi)</t>
  </si>
  <si>
    <t xml:space="preserve">Površinski izkop plodne zemljine – 1. kategorije, strojno z nakladanjem, prevozom in deponiranjem na gradbišču </t>
  </si>
  <si>
    <t>Kombinirani izkop vezljive zemljine/zrnate kamnine – 3. kategorije za temelje, kanalske rove, prepuste, jaške in drenaže, globine do 4,0 m; planiranje dna ročno, nakladanje in prevoz na trajno deponijo, vključno s plačilom vseh taks in pristojbin</t>
  </si>
  <si>
    <t>Kombinirani izkop vezljive zemljine/zrnate kamnine – 3. kategorije za temelje, kanalske rove, prepuste, jaške in drenaže, globine do 4,0 m; planiranje dna ročno, nakladanje, prevoz in deponirnje za ponovno vgradnjo</t>
  </si>
  <si>
    <t>Širok izkop zrnate kamenine 3.kategorije vključno z nakladanjem, odvozom na trajno deponijo in plačilom vseh taks in pristojbin</t>
  </si>
  <si>
    <t>Širok izkop vezljive zemljine 3.kategorije vključno z nakladanjem, odvozom na trajno deponijo in plačilom vseh taks in pristojbin</t>
  </si>
  <si>
    <t>Površinski izkop plodne zemljine – 1. kategorije, strojno z nakladanjem in odvozom na trajno deponijo vključno s plačilom vseh taks in pristojbin</t>
  </si>
  <si>
    <t>Vgraditev nasipa iz izbranega materiala od izkopa vključno z nakladanjem in prevozom iz gradbiščne deponije. V ceni upoštevati komprimacijo  v plasteh po 30 cm</t>
  </si>
  <si>
    <t>Humuziranje brežine ali zelenice z valjanjem, v debelini do 15 cm - strojno, humus iz gradbiščne deponije z nakladanjem in prevozom</t>
  </si>
  <si>
    <r>
      <t>Izdelava kanalizacije iz cevi iz poliestra (GRP), vključno s podložno plastjo iz zmesi kamnitih zrn, premera 200 mm (SN 10.000 N/m</t>
    </r>
    <r>
      <rPr>
        <vertAlign val="superscript"/>
        <sz val="10"/>
        <rFont val="Tahoma"/>
        <family val="2"/>
      </rPr>
      <t>2</t>
    </r>
    <r>
      <rPr>
        <sz val="10"/>
        <rFont val="Tahoma"/>
        <family val="2"/>
      </rPr>
      <t>)</t>
    </r>
  </si>
  <si>
    <r>
      <t>Izdelava kanalizacije iz cevi iz poliestra (GRP), vključno s podložno plastjo iz zmesi kamnitih zrn, premera 300 mm (SN 10.000 N/m</t>
    </r>
    <r>
      <rPr>
        <vertAlign val="superscript"/>
        <sz val="10"/>
        <rFont val="Tahoma"/>
        <family val="2"/>
      </rPr>
      <t>2</t>
    </r>
    <r>
      <rPr>
        <sz val="10"/>
        <rFont val="Tahoma"/>
        <family val="2"/>
      </rPr>
      <t>)</t>
    </r>
  </si>
  <si>
    <r>
      <t>Izdelava kanalizacije iz cevi iz poliestra (GRP), vključno s podložno plastjo iz zmesi kamnitih zrn, premera 600 mm (SN 10.000 N/m</t>
    </r>
    <r>
      <rPr>
        <vertAlign val="superscript"/>
        <sz val="10"/>
        <rFont val="Tahoma"/>
        <family val="2"/>
      </rPr>
      <t>2</t>
    </r>
    <r>
      <rPr>
        <sz val="10"/>
        <rFont val="Tahoma"/>
        <family val="2"/>
      </rPr>
      <t>)</t>
    </r>
  </si>
  <si>
    <r>
      <t>Izdelava kanalizacije iz cevi iz poliestra (GRP), vključno s podložno plastjo iz zmesi kamnitih zrn, premera 800 mm (SN 10.000 N/m</t>
    </r>
    <r>
      <rPr>
        <vertAlign val="superscript"/>
        <sz val="10"/>
        <rFont val="Tahoma"/>
        <family val="2"/>
      </rPr>
      <t>2</t>
    </r>
    <r>
      <rPr>
        <sz val="10"/>
        <rFont val="Tahoma"/>
        <family val="2"/>
      </rPr>
      <t>)</t>
    </r>
  </si>
  <si>
    <r>
      <t>Izdelava kanalizacije iz cevi iz poliestra (GRP), vključno s podložno plastjo iz zmesi kamnitih zrn, premera 1200 mm (SN 10.000 N/m</t>
    </r>
    <r>
      <rPr>
        <vertAlign val="superscript"/>
        <sz val="10"/>
        <rFont val="Tahoma"/>
        <family val="2"/>
      </rPr>
      <t>2</t>
    </r>
    <r>
      <rPr>
        <sz val="10"/>
        <rFont val="Tahoma"/>
        <family val="2"/>
      </rPr>
      <t>)</t>
    </r>
  </si>
  <si>
    <t>Obbetoniranje cevi za kanalizacijo s cementnim betonom C20/25, premera 80 cm. V ceni upošteveti armiranje z armaturno mrežo (Q335) in beton za posteljico cevi</t>
  </si>
  <si>
    <t xml:space="preserve">Doplačilo za delo med razpiralnim opažem , cevi za kanalizacijo premera 61 do 100 cm (v ceni upoštevati dobavo, postavitev in odstranitev kompletnega opaža). </t>
  </si>
  <si>
    <t xml:space="preserve">Doplačilo za delo med razpiralnim opažem , cevi za kanalizacijo premera 31 do 60 cm (v ceni upoštevati dobavo, postavitev in odstranitev kompletnega opaža). </t>
  </si>
  <si>
    <t xml:space="preserve">Doplačilo za delo med razpiralnim opažem , cevi za kanalizacijo premera 101 do 140 cm (v ceni upoštevati dobavo, postavitev in odstranitev kompletnega opaža). </t>
  </si>
  <si>
    <t>Preskus tesnosti cevi premera od nad 50 cm (preskus tudi predhodno izvedene kanalizacije)</t>
  </si>
  <si>
    <t>Pregled vgrajenih cevi s TV kamerom (pregled tudi predhodno izvedene kanalizacije)</t>
  </si>
  <si>
    <t>Izdelava obrabne plasti iz velikih tlakovcev iz silikatne kamnine velikosti 20 cm/20 cm/20 cm. Stiki zaliti z neskrčljivo mikroarnmirano cementno malto (npr. Alteks masa), na podlagi iz betona C30/37 v debelini 20 cm. (sredinski otok v krožišču)</t>
  </si>
  <si>
    <t>Dobava in vgraditev jeklene varnostne ograje, vključno vse elemente, za nivo zadrževanja N2 in za delovno širino W5 z ročajem za pešce. Montaža na bankino.</t>
  </si>
  <si>
    <t>Izdelava celotnega PID projekta po končani gradnji</t>
  </si>
  <si>
    <t>Izkop vezljive zrnate kamenine strojno z nakladanjem in odvozom na trajno deponijo vključno s plačilom veh stroškov</t>
  </si>
  <si>
    <t>Ročna odstranitev hidroizolacije z voziščne plošče, upoštevan odvoz na trajno deponijo vključno s plačilom veh stroškov</t>
  </si>
  <si>
    <t>Porušitev monolitno izvedenega cementnega betona - del krilnega zidu s površino do 0,20 m2, upoštevan odvoz na trajno deponijo vključno s plačilom veh stroškov, ohranitev obstoječe armature</t>
  </si>
  <si>
    <t>Odstranitev cementnega betona, z dletom, ročno ali strojno, z odkrivanjem armature, površina nad glavo horizontalno, posamična površina prereza 0,051 do 0,20 m2, globina od 41 do 50 mm, upoštevan odvoz na trajno deponijo vključno s plačilom veh stroškov</t>
  </si>
  <si>
    <t>Odstranitev cementnega betona, z dletom, ročno ali strojno, z odkrivanjem armature, površina horizontalna, posamična površina prereza1,10 do 10 m2, globina nad 50 mm, upoštevan odvoz na trajno deponijo vključno s plačilom veh stroškov</t>
  </si>
  <si>
    <t>Organizacija gradbišča – postavitev začasnih objektov in opreme</t>
  </si>
  <si>
    <t>Organizacija gradbišča – odstranitev začasnih objektov in opreme</t>
  </si>
  <si>
    <t xml:space="preserve">Popis del s predizmerami je podan kot projektantska ocena predvidenih gradbenih in elektro montažnih del za potrebe izvedbe cestne razsvetljave in se lahko razlikuje od uradno pridobljenih ponudb. Na prehodih za pešce se lahko uporabi svetilke z barvno temperatuturo do 4000K.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</si>
  <si>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Izdelava temelja za semaforsko napravo:   temelj  dimenzije 1,0x0,7x0,10m+0,68x0,4x1,15 s sidrom in z vgradnjo 3x110 cev za povezavo v BC, zasutje in utrditev</t>
  </si>
  <si>
    <t>Izvedba stikalnih manipulacij in preklopov za zagotovitev breznapetostnega stanja na delovišču ter zavarovanje izklopljnenih naprav pred zmotnim vklopom, ponovni vklop, obveščanje javnosti o prekinitvah oskrbe z električno energijo zaradi potrebnih del</t>
  </si>
  <si>
    <t>Izvedba pripravljalnih del (označbe križanj in vzporednega vodenja ter zakoličba)</t>
  </si>
  <si>
    <t>Izdelava odkopa po trasi obstoječega NN in SN kabla in izvedba cevne zaščite s stigmafleks cevjo fi160mm, 2x povito s PVC folijo, ter obsipanje s peskom granulacije do 4mm ter nadbetoniranje v višini 10cm z betonom C10/15 - na mestih križanj in pod utrjeno površino vključno z odvozom odvečnega materiala na trajno deponijo in plačilom vseh stroškov</t>
  </si>
  <si>
    <t>Izdelava odkopa po trasi obstoječe cevne zaščite NN in SN kablov z izvedbo zaščite  obstoječih cevi z NN/SN vodniki, in sicer njihovim obsipanjem s peskom granulacije 0-4mm ter zaščita oz. nadbetoniranje z betonom C10/15 - na mestih križanj in pod utrjeno površino vključno z odvozom odvečnega materiala na trajno deponijo in plačilom vseh stroškov</t>
  </si>
  <si>
    <t>Hodnik</t>
  </si>
  <si>
    <t>Izdelava bankine iz gramoza ali naravno zdrobljenega kamnitega materiala, široke nad 1,00 m</t>
  </si>
  <si>
    <t>regionalna cesta</t>
  </si>
  <si>
    <t>Rezkanje in odvoz asfaltne krovne plasti v debelini 8 do 10 cm, upoštevan odvoz na stalno deponijo vključno s plačilom vseh stroškov</t>
  </si>
  <si>
    <t>Priprava in vgraditev cementne malte z dodatkom umetnih vlaken in mikrosilike po navodilih proizvajalca, površina vertikalna, posamične površine do 1,0 m2, debelina do 60 mm</t>
  </si>
  <si>
    <t>Priprava in vgraditev cementne malte z dodatkom umetnih vlaken in mikrosilike po navodilih proizvajalca, površina nad glavo horizontalna, posamične površine do 1,0 m2, debelina do 60 mm</t>
  </si>
  <si>
    <t>Površinski izkop plodne zemlje - 1. kategorije - strojno z nakladanjem in odvozom na začasno deponijo</t>
  </si>
  <si>
    <t>Izkop vezljive zemljine - 3. kategorije za gradbene jame za objekte globine  do 2,0 m vključno z nakladanjem in prevozom na stalno deponijo ter plačilom vseh stroškov in taks</t>
  </si>
  <si>
    <t>Dobava in vgradnja tesnilnih trakov za vodotesnost delovnih stikov med temelj in steno, kot na primer SikaSwell-P 2507-H, vgradnja skladno z navodili izbranega proizvajalca</t>
  </si>
  <si>
    <r>
      <t xml:space="preserve">Izvedba pripravljalnih del (označbe križanj in vzporednega vodenja ter zakoličba trase in stojišč kandelabrov; </t>
    </r>
    <r>
      <rPr>
        <sz val="10"/>
        <rFont val="Arial"/>
        <family val="2"/>
      </rPr>
      <t>varnostni odklopi in ponovni priklopi</t>
    </r>
    <r>
      <rPr>
        <sz val="10"/>
        <rFont val="Arial"/>
        <family val="2"/>
      </rPr>
      <t>)</t>
    </r>
  </si>
  <si>
    <t>Izvedba demontažnih del, ki vsebujejo demontažo:       - omarice s kpl vsebino obstoječega prižigališča 2kpl,                                              - kandelabra višine 10m 1kpl,                                     - kandelabra bič-a višine 10m z osvetljenim   prometnim znakom pešec in utripalkami 1kpl,              - lesenega droga višine 9m 2kpl,                                 - napenjalne žice za viseče svetilke 80m,                     - obstoječe viseče svetilke (5kpl),                                - svetilke z NN drogov (16kpl),                                    - kandelabra (2kpl)</t>
  </si>
  <si>
    <t>Dobava in vgradnja nadzorno/krmilnega modula (NKM) v posamezno dostavljeno svetilko JR</t>
  </si>
  <si>
    <t>Dobava in montaža tipske prostostoječe omarice prižigališča JR D 16 z oznako M-ZD-08 izdelane iz poliestra, samougasna, sive barve, v zaščiti IP 55, z  vratci, strehco in ključavnico vzdrževalca cestne razsvetljave ter elektro distributerja kpl 1, s premontirano obstoječo priključno merilno opremo elektro distributerja (gl. var 3x80A) iz obstoječe demontirane omarice ter dodano potrebno stikalno in varovalno opremo, dobava in montaža nove krmilno razvodne opreme skladno s tipizacijo vzdrževalca cestne razsvetljave na tem območju, ki vsebuje tudi opremo za kabelske odvode 3x 3x16A (eden izvod namenjen napajanju semaforskih naprav prehodov za pešce), 4x 3x35A in rezervno podnožje, opremo za daljinsko vodenje (tridelni segmentni krmilnik (JRLPM+JRDIM+PLC) s pripadajočim 3F mrežnim filtrom, komunikacijskim modulom (Modcom), optičnim pretvornikom in mrežnim stikalom (MOXA))</t>
  </si>
  <si>
    <t>Dobava in montaža krmilne naprave - PLC, kpl. z montažo in ožičenjem v prižigališču JR</t>
  </si>
  <si>
    <t>Dograditev nadzornega računalniškega programa SCADA za daljinski nadzor razsvetljave - dograditev obstoječega programa za nadzor razsvetljave MOL</t>
  </si>
  <si>
    <t>Dograditev nadzornega računalniškega programa SCADA za daljinski nadzor razsvetljave - implementacija prometnih podatkov na obravnavanem območju</t>
  </si>
  <si>
    <t>Dograditev nadzornega računalniškega programa SCADA za daljinski nadzor razsvetljave - implemetacija vremenskih podatkov na obravnavanem območju</t>
  </si>
  <si>
    <t>Dograditev aplikacijske programske opreme - (izdelava ekranske slike v sklopu nadzora in krmiljenja drugih objektov, dinamizacija ekranske slike, izdelava komunikacijskih protokolov za prenos podatkov iz prižigališč v bazo podatkov, dodelava baze podatkov v sklopu nadzora, preizkus v razvojnem okolju in na terenu</t>
  </si>
  <si>
    <t>Dobava in vgradnja segmentnega krmilnika - lokalne postaje (LP) v prižigališče JR</t>
  </si>
  <si>
    <t>Dobava in montaža optičnega stikala v prižigališče</t>
  </si>
  <si>
    <t>Dobava in montaža GSM modula v prižigališče</t>
  </si>
  <si>
    <t>Izdelava priklopa predvidenega kabelskega in optičnega vodnika na ustrezno mesto v prižigališču</t>
  </si>
  <si>
    <t>Izdelava priklopa predvidenega kabelskega vodnika na obstoječi prosto zračni vod CR na obstoječem NN drogu z ustreznim pritrdilnim, veznim in spojnim materialom</t>
  </si>
  <si>
    <t>Dobava in montaža tipske prostostoječe omarice prižigališča JR D 16 z oznako M-ZD-12 izdelane iz poliestra, samougasna, sive barve, v zaščiti IP 55, z  vratci, strehco in ključavnico vzdrževalca cestne razsvetljave ter elektro distributerja kpl 1, s premontirano obstoječo priključno merilno opremo elektro distributerja (gl. var 3x80A) iz obstoječe demontirane omarice ter dodano potrebno stikalno in varovalno opremo, dobava in montaža nove krmilno razvodne opreme skladno s tipizacijo vzdrževalca cestne razsvetljave na tem območju, ki vsebuje tudi opremo za kabelske odvode 2x 3x16A, 2x 3x25A in rezervno podnožje, opremo za daljinsko vodenje (tridelni segmentni krmilnik (JRLPM+JRDIM+PLC) s pripadajočim 3F mrežnim filtrom, komunikacijskim modulom (Modcom), optičnim pretvornikom in mrežnim stikalom (MOXA))</t>
  </si>
  <si>
    <t>Strojni deloma ročni izkop zemlje za kabelski jarek v zemlji III. kategorije dim. 0,4x0,8m</t>
  </si>
  <si>
    <t>Strojni deloma ročni izkop zemlje za kabelski jarek v zemlji IV. kategorije dim. 0,4x0,8m</t>
  </si>
  <si>
    <t>Strojni dellma ročni izkop zemlje za kabelski jarek v zemlji V. kategorije dim. 0,4x0,8m</t>
  </si>
  <si>
    <t>Trasiranje trase telekomunikacijskega kabla oz.kabelske kanalizacije z označevanjem v naselju ali ovirami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</si>
</sst>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numFmt numFmtId="175" formatCode="###,###,###,###.00"/>
    <numFmt numFmtId="176" formatCode="&quot;popust &quot;0.0%&quot; :&quot;"/>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 [$€-1]"/>
    <numFmt numFmtId="185" formatCode="0_)"/>
    <numFmt numFmtId="186" formatCode="0.0%"/>
    <numFmt numFmtId="187" formatCode="#,##0.00\ &quot;SIT&quot;"/>
    <numFmt numFmtId="188" formatCode="#,##0.00\ _S_I_T"/>
    <numFmt numFmtId="189" formatCode="#,##0.00\ [$EUR]"/>
    <numFmt numFmtId="190" formatCode="_(* #,##0.00_);_(* \(#,##0.00\);_(* &quot;-&quot;??_);_(@_)"/>
    <numFmt numFmtId="191" formatCode="_-* #,##0.00\ _S_I_T_-;\-* #,##0.00\ _S_I_T_-;_-* \-??\ _S_I_T_-;_-@_-"/>
    <numFmt numFmtId="192" formatCode="_-* #,##0.00\ [$€-1]_-;\-* #,##0.00\ [$€-1]_-;_-* \-??\ [$€-1]_-;_-@_-"/>
    <numFmt numFmtId="193" formatCode="#,##0.00\ &quot;€&quot;"/>
  </numFmts>
  <fonts count="109">
    <font>
      <sz val="10"/>
      <name val="Arial CE"/>
      <family val="0"/>
    </font>
    <font>
      <b/>
      <sz val="10"/>
      <name val="Arial CE"/>
      <family val="2"/>
    </font>
    <font>
      <b/>
      <sz val="12"/>
      <name val="Arial CE"/>
      <family val="2"/>
    </font>
    <font>
      <sz val="14"/>
      <name val="Arial CE"/>
      <family val="2"/>
    </font>
    <font>
      <sz val="12"/>
      <name val="Arial CE"/>
      <family val="2"/>
    </font>
    <font>
      <u val="single"/>
      <sz val="10"/>
      <color indexed="12"/>
      <name val="Arial CE"/>
      <family val="0"/>
    </font>
    <font>
      <u val="single"/>
      <sz val="10"/>
      <color indexed="36"/>
      <name val="Arial CE"/>
      <family val="0"/>
    </font>
    <font>
      <sz val="10"/>
      <name val="Tahoma"/>
      <family val="2"/>
    </font>
    <font>
      <vertAlign val="superscript"/>
      <sz val="10"/>
      <name val="Tahoma"/>
      <family val="2"/>
    </font>
    <font>
      <b/>
      <sz val="10"/>
      <name val="Tahoma"/>
      <family val="2"/>
    </font>
    <font>
      <sz val="10"/>
      <color indexed="9"/>
      <name val="Tahoma"/>
      <family val="2"/>
    </font>
    <font>
      <sz val="12"/>
      <name val="Tahoma"/>
      <family val="2"/>
    </font>
    <font>
      <b/>
      <sz val="12"/>
      <name val="Tahoma"/>
      <family val="2"/>
    </font>
    <font>
      <b/>
      <sz val="14"/>
      <name val="Tahoma"/>
      <family val="2"/>
    </font>
    <font>
      <b/>
      <sz val="20"/>
      <name val="Tahoma"/>
      <family val="2"/>
    </font>
    <font>
      <sz val="14"/>
      <name val="Tahoma"/>
      <family val="2"/>
    </font>
    <font>
      <b/>
      <sz val="11"/>
      <name val="Tahoma"/>
      <family val="2"/>
    </font>
    <font>
      <sz val="10"/>
      <name val="Arial"/>
      <family val="2"/>
    </font>
    <font>
      <vertAlign val="superscript"/>
      <sz val="10"/>
      <name val="Arial"/>
      <family val="2"/>
    </font>
    <font>
      <sz val="10"/>
      <color indexed="17"/>
      <name val="Arial CE"/>
      <family val="0"/>
    </font>
    <font>
      <sz val="10"/>
      <color indexed="18"/>
      <name val="Tahoma"/>
      <family val="2"/>
    </font>
    <font>
      <b/>
      <sz val="10"/>
      <color indexed="18"/>
      <name val="Tahoma"/>
      <family val="2"/>
    </font>
    <font>
      <sz val="10"/>
      <color indexed="18"/>
      <name val="Arial CE"/>
      <family val="0"/>
    </font>
    <font>
      <b/>
      <i/>
      <sz val="10"/>
      <name val="Tahoma"/>
      <family val="2"/>
    </font>
    <font>
      <sz val="10"/>
      <color indexed="12"/>
      <name val="Tahoma"/>
      <family val="2"/>
    </font>
    <font>
      <u val="single"/>
      <sz val="10"/>
      <color indexed="12"/>
      <name val="Arial"/>
      <family val="2"/>
    </font>
    <font>
      <b/>
      <sz val="9"/>
      <name val="Tahoma"/>
      <family val="2"/>
    </font>
    <font>
      <b/>
      <sz val="9"/>
      <name val="Arial CE"/>
      <family val="0"/>
    </font>
    <font>
      <sz val="10"/>
      <color indexed="10"/>
      <name val="Tahoma"/>
      <family val="2"/>
    </font>
    <font>
      <sz val="10"/>
      <color indexed="8"/>
      <name val="Tahoma"/>
      <family val="2"/>
    </font>
    <font>
      <b/>
      <sz val="10"/>
      <color indexed="12"/>
      <name val="Tahoma"/>
      <family val="2"/>
    </font>
    <font>
      <vertAlign val="superscript"/>
      <sz val="10"/>
      <color indexed="8"/>
      <name val="Tahoma"/>
      <family val="2"/>
    </font>
    <font>
      <sz val="10"/>
      <color indexed="8"/>
      <name val="Arial CE"/>
      <family val="0"/>
    </font>
    <font>
      <sz val="10"/>
      <color indexed="8"/>
      <name val="Arial"/>
      <family val="2"/>
    </font>
    <font>
      <sz val="8"/>
      <name val="Arial CE"/>
      <family val="0"/>
    </font>
    <font>
      <i/>
      <sz val="10"/>
      <name val="Arial CE"/>
      <family val="2"/>
    </font>
    <font>
      <i/>
      <sz val="10"/>
      <color indexed="8"/>
      <name val="Times New Roman"/>
      <family val="1"/>
    </font>
    <font>
      <i/>
      <sz val="10"/>
      <name val="Times New Roman"/>
      <family val="1"/>
    </font>
    <font>
      <b/>
      <sz val="10"/>
      <color indexed="8"/>
      <name val="Arial CE"/>
      <family val="2"/>
    </font>
    <font>
      <b/>
      <sz val="14"/>
      <color indexed="8"/>
      <name val="Arial CE"/>
      <family val="0"/>
    </font>
    <font>
      <b/>
      <sz val="10"/>
      <name val="Arial"/>
      <family val="2"/>
    </font>
    <font>
      <b/>
      <i/>
      <sz val="10"/>
      <name val="Times New Roman"/>
      <family val="1"/>
    </font>
    <font>
      <b/>
      <i/>
      <sz val="10"/>
      <color indexed="8"/>
      <name val="Times New Roman"/>
      <family val="1"/>
    </font>
    <font>
      <b/>
      <sz val="10"/>
      <color indexed="12"/>
      <name val="Arial"/>
      <family val="2"/>
    </font>
    <font>
      <b/>
      <sz val="10"/>
      <color indexed="8"/>
      <name val="Arial"/>
      <family val="2"/>
    </font>
    <font>
      <sz val="10"/>
      <name val="Calibri"/>
      <family val="2"/>
    </font>
    <font>
      <sz val="12"/>
      <name val="Times New Roman"/>
      <family val="1"/>
    </font>
    <font>
      <b/>
      <sz val="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SLO Arial"/>
      <family val="2"/>
    </font>
    <font>
      <sz val="9"/>
      <name val="Arial"/>
      <family val="2"/>
    </font>
    <font>
      <b/>
      <sz val="12"/>
      <name val="Arial"/>
      <family val="2"/>
    </font>
    <font>
      <b/>
      <sz val="11"/>
      <name val="Arial CE"/>
      <family val="0"/>
    </font>
    <font>
      <sz val="11"/>
      <name val="Arial CE"/>
      <family val="0"/>
    </font>
    <font>
      <b/>
      <sz val="11"/>
      <name val="Arial"/>
      <family val="2"/>
    </font>
    <font>
      <b/>
      <sz val="12"/>
      <name val="Swis721 Cn BT"/>
      <family val="2"/>
    </font>
    <font>
      <b/>
      <u val="double"/>
      <sz val="14"/>
      <name val="Arial"/>
      <family val="2"/>
    </font>
    <font>
      <sz val="11"/>
      <name val="Arial"/>
      <family val="2"/>
    </font>
    <font>
      <b/>
      <i/>
      <sz val="11"/>
      <name val="Calibri"/>
      <family val="2"/>
    </font>
    <font>
      <i/>
      <sz val="11"/>
      <name val="Calibri"/>
      <family val="2"/>
    </font>
    <font>
      <sz val="11"/>
      <name val="Symbol"/>
      <family val="1"/>
    </font>
    <font>
      <sz val="12"/>
      <color indexed="10"/>
      <name val="Tahoma"/>
      <family val="2"/>
    </font>
    <font>
      <sz val="12"/>
      <color indexed="8"/>
      <name val="Tahoma"/>
      <family val="2"/>
    </font>
    <font>
      <b/>
      <sz val="10"/>
      <color indexed="10"/>
      <name val="Tahoma"/>
      <family val="2"/>
    </font>
    <font>
      <sz val="10"/>
      <color indexed="10"/>
      <name val="Arial"/>
      <family val="2"/>
    </font>
    <font>
      <b/>
      <i/>
      <sz val="10"/>
      <color indexed="1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rgb="FFFF0000"/>
      <name val="Tahoma"/>
      <family val="2"/>
    </font>
    <font>
      <sz val="12"/>
      <color theme="1"/>
      <name val="Tahoma"/>
      <family val="2"/>
    </font>
    <font>
      <sz val="10"/>
      <color theme="1"/>
      <name val="Tahoma"/>
      <family val="2"/>
    </font>
    <font>
      <sz val="10"/>
      <color theme="1"/>
      <name val="Arial CE"/>
      <family val="0"/>
    </font>
    <font>
      <sz val="10"/>
      <color theme="1"/>
      <name val="Arial"/>
      <family val="2"/>
    </font>
    <font>
      <b/>
      <sz val="10"/>
      <color rgb="FFFF0000"/>
      <name val="Tahoma"/>
      <family val="2"/>
    </font>
    <font>
      <sz val="10"/>
      <color rgb="FFFF0000"/>
      <name val="Tahoma"/>
      <family val="2"/>
    </font>
    <font>
      <sz val="10"/>
      <color rgb="FFFF0000"/>
      <name val="Arial"/>
      <family val="2"/>
    </font>
    <font>
      <b/>
      <sz val="10"/>
      <color theme="1"/>
      <name val="Arial"/>
      <family val="2"/>
    </font>
    <font>
      <b/>
      <i/>
      <sz val="10"/>
      <color rgb="FFFF0000"/>
      <name val="Tahoma"/>
      <family val="2"/>
    </font>
  </fonts>
  <fills count="55">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theme="0" tint="-0.349979996681213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n">
        <color indexed="62"/>
      </bottom>
    </border>
    <border>
      <left>
        <color indexed="63"/>
      </left>
      <right>
        <color indexed="63"/>
      </right>
      <top>
        <color indexed="63"/>
      </top>
      <bottom style="thick">
        <color theme="4" tint="0.49998000264167786"/>
      </bottom>
    </border>
    <border>
      <left/>
      <right/>
      <top/>
      <bottom style="thin">
        <color indexed="22"/>
      </bottom>
    </border>
    <border>
      <left>
        <color indexed="63"/>
      </left>
      <right>
        <color indexed="63"/>
      </right>
      <top>
        <color indexed="63"/>
      </top>
      <bottom style="medium">
        <color theme="4" tint="0.39998000860214233"/>
      </bottom>
    </border>
    <border>
      <left/>
      <right/>
      <top/>
      <bottom style="thin">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color indexed="63"/>
      </left>
      <right>
        <color indexed="63"/>
      </right>
      <top style="double"/>
      <bottom>
        <color indexed="63"/>
      </bottom>
    </border>
    <border>
      <left style="medium"/>
      <right style="medium"/>
      <top style="medium"/>
      <bottom style="medium"/>
    </border>
    <border>
      <left>
        <color indexed="63"/>
      </left>
      <right>
        <color indexed="63"/>
      </right>
      <top style="medium"/>
      <bottom style="medium"/>
    </border>
    <border>
      <left/>
      <right/>
      <top/>
      <bottom style="thin">
        <color indexed="8"/>
      </botto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48" fillId="3" borderId="0" applyNumberFormat="0" applyBorder="0" applyAlignment="0" applyProtection="0"/>
    <xf numFmtId="0" fontId="82" fillId="4" borderId="0" applyNumberFormat="0" applyBorder="0" applyAlignment="0" applyProtection="0"/>
    <xf numFmtId="0" fontId="48" fillId="5" borderId="0" applyNumberFormat="0" applyBorder="0" applyAlignment="0" applyProtection="0"/>
    <xf numFmtId="0" fontId="82" fillId="6" borderId="0" applyNumberFormat="0" applyBorder="0" applyAlignment="0" applyProtection="0"/>
    <xf numFmtId="0" fontId="48" fillId="7" borderId="0" applyNumberFormat="0" applyBorder="0" applyAlignment="0" applyProtection="0"/>
    <xf numFmtId="0" fontId="82" fillId="8" borderId="0" applyNumberFormat="0" applyBorder="0" applyAlignment="0" applyProtection="0"/>
    <xf numFmtId="0" fontId="48" fillId="9" borderId="0" applyNumberFormat="0" applyBorder="0" applyAlignment="0" applyProtection="0"/>
    <xf numFmtId="0" fontId="82" fillId="10" borderId="0" applyNumberFormat="0" applyBorder="0" applyAlignment="0" applyProtection="0"/>
    <xf numFmtId="0" fontId="48" fillId="11" borderId="0" applyNumberFormat="0" applyBorder="0" applyAlignment="0" applyProtection="0"/>
    <xf numFmtId="0" fontId="82" fillId="12" borderId="0" applyNumberFormat="0" applyBorder="0" applyAlignment="0" applyProtection="0"/>
    <xf numFmtId="0" fontId="48" fillId="13" borderId="0" applyNumberFormat="0" applyBorder="0" applyAlignment="0" applyProtection="0"/>
    <xf numFmtId="0" fontId="82" fillId="14" borderId="0" applyNumberFormat="0" applyBorder="0" applyAlignment="0" applyProtection="0"/>
    <xf numFmtId="0" fontId="48" fillId="15" borderId="0" applyNumberFormat="0" applyBorder="0" applyAlignment="0" applyProtection="0"/>
    <xf numFmtId="0" fontId="82" fillId="16" borderId="0" applyNumberFormat="0" applyBorder="0" applyAlignment="0" applyProtection="0"/>
    <xf numFmtId="0" fontId="48" fillId="17" borderId="0" applyNumberFormat="0" applyBorder="0" applyAlignment="0" applyProtection="0"/>
    <xf numFmtId="0" fontId="82" fillId="18" borderId="0" applyNumberFormat="0" applyBorder="0" applyAlignment="0" applyProtection="0"/>
    <xf numFmtId="0" fontId="48" fillId="19" borderId="0" applyNumberFormat="0" applyBorder="0" applyAlignment="0" applyProtection="0"/>
    <xf numFmtId="0" fontId="82" fillId="20" borderId="0" applyNumberFormat="0" applyBorder="0" applyAlignment="0" applyProtection="0"/>
    <xf numFmtId="0" fontId="48" fillId="9" borderId="0" applyNumberFormat="0" applyBorder="0" applyAlignment="0" applyProtection="0"/>
    <xf numFmtId="0" fontId="82" fillId="21" borderId="0" applyNumberFormat="0" applyBorder="0" applyAlignment="0" applyProtection="0"/>
    <xf numFmtId="0" fontId="48" fillId="15" borderId="0" applyNumberFormat="0" applyBorder="0" applyAlignment="0" applyProtection="0"/>
    <xf numFmtId="0" fontId="82" fillId="22" borderId="0" applyNumberFormat="0" applyBorder="0" applyAlignment="0" applyProtection="0"/>
    <xf numFmtId="0" fontId="48" fillId="23" borderId="0" applyNumberFormat="0" applyBorder="0" applyAlignment="0" applyProtection="0"/>
    <xf numFmtId="0" fontId="83" fillId="24" borderId="0" applyNumberFormat="0" applyBorder="0" applyAlignment="0" applyProtection="0"/>
    <xf numFmtId="0" fontId="49" fillId="25" borderId="0" applyNumberFormat="0" applyBorder="0" applyAlignment="0" applyProtection="0"/>
    <xf numFmtId="0" fontId="83" fillId="26" borderId="0" applyNumberFormat="0" applyBorder="0" applyAlignment="0" applyProtection="0"/>
    <xf numFmtId="0" fontId="49" fillId="17" borderId="0" applyNumberFormat="0" applyBorder="0" applyAlignment="0" applyProtection="0"/>
    <xf numFmtId="0" fontId="83" fillId="18" borderId="0" applyNumberFormat="0" applyBorder="0" applyAlignment="0" applyProtection="0"/>
    <xf numFmtId="0" fontId="49" fillId="19" borderId="0" applyNumberFormat="0" applyBorder="0" applyAlignment="0" applyProtection="0"/>
    <xf numFmtId="0" fontId="83" fillId="27" borderId="0" applyNumberFormat="0" applyBorder="0" applyAlignment="0" applyProtection="0"/>
    <xf numFmtId="0" fontId="49" fillId="28" borderId="0" applyNumberFormat="0" applyBorder="0" applyAlignment="0" applyProtection="0"/>
    <xf numFmtId="0" fontId="83" fillId="29" borderId="0" applyNumberFormat="0" applyBorder="0" applyAlignment="0" applyProtection="0"/>
    <xf numFmtId="0" fontId="49" fillId="30" borderId="0" applyNumberFormat="0" applyBorder="0" applyAlignment="0" applyProtection="0"/>
    <xf numFmtId="0" fontId="83" fillId="31" borderId="0" applyNumberFormat="0" applyBorder="0" applyAlignment="0" applyProtection="0"/>
    <xf numFmtId="0" fontId="49" fillId="32" borderId="0" applyNumberFormat="0" applyBorder="0" applyAlignment="0" applyProtection="0"/>
    <xf numFmtId="173" fontId="0" fillId="0" borderId="0" applyFont="0" applyFill="0" applyBorder="0" applyAlignment="0" applyProtection="0"/>
    <xf numFmtId="0" fontId="84" fillId="33" borderId="0" applyNumberFormat="0" applyBorder="0" applyAlignment="0" applyProtection="0"/>
    <xf numFmtId="0" fontId="50" fillId="7" borderId="0" applyNumberFormat="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85" fillId="34" borderId="1" applyNumberFormat="0" applyAlignment="0" applyProtection="0"/>
    <xf numFmtId="0" fontId="51" fillId="35" borderId="2" applyNumberFormat="0" applyAlignment="0" applyProtection="0"/>
    <xf numFmtId="0" fontId="86" fillId="0" borderId="0" applyNumberFormat="0" applyFill="0" applyBorder="0" applyAlignment="0" applyProtection="0"/>
    <xf numFmtId="0" fontId="87" fillId="0" borderId="3" applyNumberFormat="0" applyFill="0" applyAlignment="0" applyProtection="0"/>
    <xf numFmtId="0" fontId="53" fillId="0" borderId="4" applyNumberFormat="0" applyFill="0" applyAlignment="0" applyProtection="0"/>
    <xf numFmtId="0" fontId="88" fillId="0" borderId="5" applyNumberFormat="0" applyFill="0" applyAlignment="0" applyProtection="0"/>
    <xf numFmtId="0" fontId="54" fillId="0" borderId="6" applyNumberFormat="0" applyFill="0" applyAlignment="0" applyProtection="0"/>
    <xf numFmtId="0" fontId="89" fillId="0" borderId="7" applyNumberFormat="0" applyFill="0" applyAlignment="0" applyProtection="0"/>
    <xf numFmtId="0" fontId="55" fillId="0" borderId="8" applyNumberFormat="0" applyFill="0" applyAlignment="0" applyProtection="0"/>
    <xf numFmtId="0" fontId="89"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17" fillId="0" borderId="0">
      <alignment/>
      <protection/>
    </xf>
    <xf numFmtId="0" fontId="82" fillId="0" borderId="0">
      <alignment/>
      <protection/>
    </xf>
    <xf numFmtId="0" fontId="82" fillId="0" borderId="0">
      <alignment/>
      <protection/>
    </xf>
    <xf numFmtId="0" fontId="17" fillId="0" borderId="0">
      <alignment/>
      <protection/>
    </xf>
    <xf numFmtId="0" fontId="0" fillId="0" borderId="0">
      <alignment/>
      <protection/>
    </xf>
    <xf numFmtId="0" fontId="73" fillId="0" borderId="0">
      <alignment/>
      <protection/>
    </xf>
    <xf numFmtId="0" fontId="90" fillId="36" borderId="0" applyNumberFormat="0" applyBorder="0" applyAlignment="0" applyProtection="0"/>
    <xf numFmtId="0" fontId="56" fillId="37" borderId="0" applyNumberFormat="0" applyBorder="0" applyAlignment="0" applyProtection="0"/>
    <xf numFmtId="0" fontId="17" fillId="0" borderId="0">
      <alignment/>
      <protection/>
    </xf>
    <xf numFmtId="0" fontId="6" fillId="0" borderId="0" applyNumberForma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0" fillId="38" borderId="9" applyNumberFormat="0" applyFont="0" applyAlignment="0" applyProtection="0"/>
    <xf numFmtId="0" fontId="0" fillId="39" borderId="10" applyNumberFormat="0" applyAlignment="0" applyProtection="0"/>
    <xf numFmtId="0" fontId="91" fillId="0" borderId="0" applyNumberFormat="0" applyFill="0" applyBorder="0" applyAlignment="0" applyProtection="0"/>
    <xf numFmtId="0" fontId="57" fillId="0" borderId="0" applyNumberFormat="0" applyFill="0" applyBorder="0" applyAlignment="0" applyProtection="0"/>
    <xf numFmtId="0" fontId="92" fillId="0" borderId="0" applyNumberFormat="0" applyFill="0" applyBorder="0" applyAlignment="0" applyProtection="0"/>
    <xf numFmtId="0" fontId="58" fillId="0" borderId="0" applyNumberFormat="0" applyFill="0" applyBorder="0" applyAlignment="0" applyProtection="0"/>
    <xf numFmtId="0" fontId="83" fillId="40" borderId="0" applyNumberFormat="0" applyBorder="0" applyAlignment="0" applyProtection="0"/>
    <xf numFmtId="0" fontId="49" fillId="41" borderId="0" applyNumberFormat="0" applyBorder="0" applyAlignment="0" applyProtection="0"/>
    <xf numFmtId="0" fontId="83" fillId="42" borderId="0" applyNumberFormat="0" applyBorder="0" applyAlignment="0" applyProtection="0"/>
    <xf numFmtId="0" fontId="49" fillId="43" borderId="0" applyNumberFormat="0" applyBorder="0" applyAlignment="0" applyProtection="0"/>
    <xf numFmtId="0" fontId="83" fillId="44" borderId="0" applyNumberFormat="0" applyBorder="0" applyAlignment="0" applyProtection="0"/>
    <xf numFmtId="0" fontId="49" fillId="45" borderId="0" applyNumberFormat="0" applyBorder="0" applyAlignment="0" applyProtection="0"/>
    <xf numFmtId="0" fontId="83" fillId="46" borderId="0" applyNumberFormat="0" applyBorder="0" applyAlignment="0" applyProtection="0"/>
    <xf numFmtId="0" fontId="49" fillId="28" borderId="0" applyNumberFormat="0" applyBorder="0" applyAlignment="0" applyProtection="0"/>
    <xf numFmtId="0" fontId="83" fillId="47" borderId="0" applyNumberFormat="0" applyBorder="0" applyAlignment="0" applyProtection="0"/>
    <xf numFmtId="0" fontId="49" fillId="30" borderId="0" applyNumberFormat="0" applyBorder="0" applyAlignment="0" applyProtection="0"/>
    <xf numFmtId="0" fontId="83" fillId="48" borderId="0" applyNumberFormat="0" applyBorder="0" applyAlignment="0" applyProtection="0"/>
    <xf numFmtId="0" fontId="49" fillId="49" borderId="0" applyNumberFormat="0" applyBorder="0" applyAlignment="0" applyProtection="0"/>
    <xf numFmtId="0" fontId="93" fillId="0" borderId="11" applyNumberFormat="0" applyFill="0" applyAlignment="0" applyProtection="0"/>
    <xf numFmtId="0" fontId="59" fillId="0" borderId="12" applyNumberFormat="0" applyFill="0" applyAlignment="0" applyProtection="0"/>
    <xf numFmtId="0" fontId="94" fillId="50" borderId="13" applyNumberFormat="0" applyAlignment="0" applyProtection="0"/>
    <xf numFmtId="0" fontId="60" fillId="51" borderId="14" applyNumberFormat="0" applyAlignment="0" applyProtection="0"/>
    <xf numFmtId="0" fontId="95" fillId="34" borderId="15" applyNumberFormat="0" applyAlignment="0" applyProtection="0"/>
    <xf numFmtId="0" fontId="61" fillId="35" borderId="16" applyNumberFormat="0" applyAlignment="0" applyProtection="0"/>
    <xf numFmtId="0" fontId="96" fillId="52" borderId="0" applyNumberFormat="0" applyBorder="0" applyAlignment="0" applyProtection="0"/>
    <xf numFmtId="0" fontId="62" fillId="5"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17" fillId="0" borderId="0" applyFont="0" applyFill="0" applyBorder="0" applyAlignment="0" applyProtection="0"/>
    <xf numFmtId="191" fontId="0" fillId="0" borderId="0" applyFill="0" applyBorder="0" applyAlignment="0" applyProtection="0"/>
    <xf numFmtId="173" fontId="17" fillId="0" borderId="0" applyFont="0" applyFill="0" applyBorder="0" applyAlignment="0" applyProtection="0"/>
    <xf numFmtId="0" fontId="97" fillId="53" borderId="15" applyNumberFormat="0" applyAlignment="0" applyProtection="0"/>
    <xf numFmtId="0" fontId="63" fillId="13" borderId="16" applyNumberFormat="0" applyAlignment="0" applyProtection="0"/>
    <xf numFmtId="0" fontId="98" fillId="0" borderId="17" applyNumberFormat="0" applyFill="0" applyAlignment="0" applyProtection="0"/>
    <xf numFmtId="0" fontId="64" fillId="0" borderId="18" applyNumberFormat="0" applyFill="0" applyAlignment="0" applyProtection="0"/>
  </cellStyleXfs>
  <cellXfs count="455">
    <xf numFmtId="0" fontId="0" fillId="0" borderId="0" xfId="0" applyAlignment="1">
      <alignment/>
    </xf>
    <xf numFmtId="0" fontId="1" fillId="0" borderId="0" xfId="0" applyFont="1" applyAlignment="1">
      <alignment/>
    </xf>
    <xf numFmtId="4" fontId="0" fillId="0" borderId="0" xfId="0" applyNumberFormat="1" applyAlignment="1">
      <alignment/>
    </xf>
    <xf numFmtId="0" fontId="2" fillId="0" borderId="0" xfId="0" applyFont="1" applyAlignment="1">
      <alignment/>
    </xf>
    <xf numFmtId="0" fontId="0" fillId="0" borderId="0" xfId="0" applyAlignment="1">
      <alignment wrapText="1"/>
    </xf>
    <xf numFmtId="49" fontId="0" fillId="0" borderId="0" xfId="0" applyNumberFormat="1" applyAlignment="1">
      <alignment vertical="top"/>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7" fillId="0" borderId="0" xfId="0" applyFont="1" applyAlignment="1">
      <alignment wrapText="1"/>
    </xf>
    <xf numFmtId="0" fontId="7" fillId="0" borderId="0" xfId="0" applyFont="1" applyAlignment="1">
      <alignment/>
    </xf>
    <xf numFmtId="4" fontId="7" fillId="0" borderId="0" xfId="0" applyNumberFormat="1" applyFont="1" applyAlignment="1">
      <alignment/>
    </xf>
    <xf numFmtId="49" fontId="0" fillId="0" borderId="0" xfId="0" applyNumberFormat="1" applyFont="1" applyAlignment="1">
      <alignment horizontal="left" vertical="top"/>
    </xf>
    <xf numFmtId="4" fontId="9" fillId="0" borderId="0" xfId="0" applyNumberFormat="1" applyFont="1" applyAlignment="1">
      <alignment/>
    </xf>
    <xf numFmtId="49" fontId="11" fillId="0" borderId="0" xfId="0" applyNumberFormat="1" applyFont="1" applyAlignment="1">
      <alignment horizontal="left" vertical="top"/>
    </xf>
    <xf numFmtId="49" fontId="12" fillId="0" borderId="0" xfId="0" applyNumberFormat="1"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center"/>
    </xf>
    <xf numFmtId="49" fontId="15" fillId="0" borderId="0" xfId="0" applyNumberFormat="1" applyFont="1" applyAlignment="1">
      <alignment horizontal="left" vertical="top"/>
    </xf>
    <xf numFmtId="49" fontId="9" fillId="0" borderId="19" xfId="0" applyNumberFormat="1" applyFont="1" applyBorder="1" applyAlignment="1">
      <alignment horizontal="left" vertical="top"/>
    </xf>
    <xf numFmtId="0" fontId="9" fillId="0" borderId="19" xfId="0" applyFont="1" applyBorder="1" applyAlignment="1">
      <alignment wrapText="1"/>
    </xf>
    <xf numFmtId="0" fontId="9" fillId="0" borderId="19" xfId="0" applyFont="1" applyBorder="1" applyAlignment="1">
      <alignment horizontal="center"/>
    </xf>
    <xf numFmtId="49" fontId="9" fillId="0" borderId="0" xfId="0" applyNumberFormat="1" applyFont="1" applyAlignment="1">
      <alignment vertical="top"/>
    </xf>
    <xf numFmtId="0" fontId="9" fillId="0" borderId="0" xfId="0" applyFont="1" applyAlignment="1">
      <alignment wrapText="1"/>
    </xf>
    <xf numFmtId="0" fontId="9" fillId="0" borderId="0" xfId="0" applyFont="1" applyAlignment="1">
      <alignment/>
    </xf>
    <xf numFmtId="49" fontId="10" fillId="0" borderId="0" xfId="0" applyNumberFormat="1" applyFont="1" applyAlignment="1">
      <alignment horizontal="left" vertical="top"/>
    </xf>
    <xf numFmtId="4" fontId="0" fillId="0" borderId="0" xfId="0" applyNumberFormat="1" applyFont="1" applyAlignment="1">
      <alignment/>
    </xf>
    <xf numFmtId="4" fontId="19" fillId="0" borderId="0" xfId="0" applyNumberFormat="1" applyFont="1" applyAlignment="1">
      <alignment/>
    </xf>
    <xf numFmtId="0" fontId="20" fillId="0" borderId="0" xfId="0" applyFont="1" applyAlignment="1">
      <alignment horizontal="center"/>
    </xf>
    <xf numFmtId="4" fontId="21" fillId="0" borderId="0" xfId="0" applyNumberFormat="1" applyFont="1" applyAlignment="1">
      <alignment/>
    </xf>
    <xf numFmtId="4" fontId="22" fillId="0" borderId="0" xfId="0" applyNumberFormat="1" applyFont="1" applyAlignment="1">
      <alignment/>
    </xf>
    <xf numFmtId="4" fontId="9" fillId="0" borderId="19" xfId="0" applyNumberFormat="1" applyFont="1" applyBorder="1" applyAlignment="1">
      <alignment horizontal="center"/>
    </xf>
    <xf numFmtId="4" fontId="7" fillId="0" borderId="0" xfId="0" applyNumberFormat="1" applyFont="1" applyFill="1" applyBorder="1" applyAlignment="1">
      <alignment horizontal="right"/>
    </xf>
    <xf numFmtId="4" fontId="7" fillId="0" borderId="0" xfId="0" applyNumberFormat="1" applyFont="1" applyFill="1" applyBorder="1" applyAlignment="1">
      <alignment/>
    </xf>
    <xf numFmtId="0" fontId="0" fillId="0" borderId="0" xfId="0" applyBorder="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4" fontId="0" fillId="0" borderId="0" xfId="0" applyNumberFormat="1" applyBorder="1" applyAlignment="1">
      <alignment/>
    </xf>
    <xf numFmtId="0" fontId="9" fillId="0" borderId="0" xfId="0" applyFont="1" applyBorder="1" applyAlignment="1">
      <alignment/>
    </xf>
    <xf numFmtId="4" fontId="9" fillId="0" borderId="0" xfId="0" applyNumberFormat="1" applyFont="1" applyBorder="1" applyAlignment="1">
      <alignment/>
    </xf>
    <xf numFmtId="49" fontId="9" fillId="0" borderId="0" xfId="0" applyNumberFormat="1" applyFont="1" applyBorder="1" applyAlignment="1">
      <alignment horizontal="right" vertical="top"/>
    </xf>
    <xf numFmtId="0" fontId="9" fillId="0" borderId="0"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lignment horizontal="justify" wrapText="1"/>
    </xf>
    <xf numFmtId="2" fontId="7" fillId="0" borderId="0" xfId="0" applyNumberFormat="1" applyFont="1" applyFill="1" applyBorder="1" applyAlignment="1">
      <alignment horizontal="right"/>
    </xf>
    <xf numFmtId="0" fontId="0" fillId="0" borderId="0" xfId="0" applyFill="1" applyBorder="1" applyAlignment="1">
      <alignment/>
    </xf>
    <xf numFmtId="49" fontId="99" fillId="0" borderId="0" xfId="0" applyNumberFormat="1" applyFont="1" applyAlignment="1">
      <alignment horizontal="left" vertical="top"/>
    </xf>
    <xf numFmtId="0" fontId="23" fillId="0" borderId="0" xfId="0" applyFont="1" applyBorder="1" applyAlignment="1">
      <alignment horizontal="left" wrapText="1"/>
    </xf>
    <xf numFmtId="4" fontId="7" fillId="0" borderId="0" xfId="0" applyNumberFormat="1" applyFont="1" applyFill="1" applyAlignment="1">
      <alignment/>
    </xf>
    <xf numFmtId="0" fontId="9" fillId="0" borderId="0" xfId="0" applyFont="1" applyAlignment="1">
      <alignment horizontal="right"/>
    </xf>
    <xf numFmtId="0" fontId="9" fillId="0" borderId="0" xfId="0" applyFont="1" applyAlignment="1">
      <alignment horizontal="right" wrapText="1"/>
    </xf>
    <xf numFmtId="4" fontId="30" fillId="0" borderId="0" xfId="0" applyNumberFormat="1" applyFont="1" applyAlignment="1">
      <alignment/>
    </xf>
    <xf numFmtId="0" fontId="7" fillId="0" borderId="0" xfId="0" applyFont="1" applyAlignment="1">
      <alignment horizontal="center" vertical="center" wrapText="1"/>
    </xf>
    <xf numFmtId="2" fontId="7" fillId="0" borderId="0" xfId="0" applyNumberFormat="1" applyFont="1" applyFill="1" applyBorder="1" applyAlignment="1">
      <alignment/>
    </xf>
    <xf numFmtId="49" fontId="100" fillId="0" borderId="0" xfId="0" applyNumberFormat="1" applyFont="1" applyAlignment="1">
      <alignment horizontal="left" vertical="top"/>
    </xf>
    <xf numFmtId="0" fontId="7" fillId="0" borderId="0" xfId="0" applyFont="1" applyAlignment="1">
      <alignment horizontal="justify" vertical="top" wrapText="1"/>
    </xf>
    <xf numFmtId="4" fontId="0" fillId="0" borderId="0" xfId="0" applyNumberFormat="1" applyFont="1" applyAlignment="1">
      <alignment/>
    </xf>
    <xf numFmtId="4" fontId="101" fillId="0" borderId="0" xfId="0" applyNumberFormat="1" applyFont="1" applyFill="1" applyBorder="1" applyAlignment="1">
      <alignment horizontal="right"/>
    </xf>
    <xf numFmtId="4" fontId="101" fillId="0" borderId="0" xfId="0" applyNumberFormat="1" applyFont="1" applyFill="1" applyBorder="1" applyAlignment="1">
      <alignment/>
    </xf>
    <xf numFmtId="4" fontId="102" fillId="0" borderId="0" xfId="0" applyNumberFormat="1" applyFont="1" applyAlignment="1">
      <alignment/>
    </xf>
    <xf numFmtId="0" fontId="101" fillId="0" borderId="0" xfId="0" applyFont="1" applyAlignment="1">
      <alignment horizontal="center" vertical="center" wrapText="1"/>
    </xf>
    <xf numFmtId="0" fontId="17" fillId="0" borderId="0" xfId="0" applyFont="1" applyAlignment="1">
      <alignment horizontal="justify" vertical="top" wrapText="1"/>
    </xf>
    <xf numFmtId="0" fontId="17" fillId="0" borderId="0" xfId="0" applyFont="1" applyAlignment="1">
      <alignment wrapText="1"/>
    </xf>
    <xf numFmtId="49" fontId="101" fillId="0" borderId="0" xfId="0" applyNumberFormat="1" applyFont="1" applyAlignment="1">
      <alignment horizontal="left" vertical="top"/>
    </xf>
    <xf numFmtId="49" fontId="7" fillId="0" borderId="0" xfId="0" applyNumberFormat="1" applyFont="1" applyAlignment="1">
      <alignment horizontal="justify" vertical="top" wrapText="1"/>
    </xf>
    <xf numFmtId="49" fontId="101" fillId="0" borderId="0" xfId="0" applyNumberFormat="1" applyFont="1" applyAlignment="1">
      <alignment horizontal="left" vertical="center"/>
    </xf>
    <xf numFmtId="0" fontId="103" fillId="0" borderId="0" xfId="0" applyFont="1" applyAlignment="1">
      <alignment horizontal="justify" vertical="top" wrapText="1"/>
    </xf>
    <xf numFmtId="4" fontId="24" fillId="0" borderId="0" xfId="0" applyNumberFormat="1" applyFont="1" applyAlignment="1">
      <alignment/>
    </xf>
    <xf numFmtId="49" fontId="34" fillId="0" borderId="0" xfId="0" applyNumberFormat="1" applyFont="1" applyAlignment="1">
      <alignment horizontal="left" vertical="top" wrapText="1"/>
    </xf>
    <xf numFmtId="49" fontId="1" fillId="0" borderId="0" xfId="0" applyNumberFormat="1" applyFont="1" applyAlignment="1">
      <alignment vertical="top"/>
    </xf>
    <xf numFmtId="49" fontId="0" fillId="0" borderId="0" xfId="0" applyNumberFormat="1" applyFont="1" applyAlignment="1">
      <alignment horizontal="left" vertical="top" wrapText="1" indent="1"/>
    </xf>
    <xf numFmtId="4" fontId="32" fillId="0" borderId="0" xfId="0" applyNumberFormat="1" applyFont="1" applyAlignment="1">
      <alignment horizontal="right" vertical="top"/>
    </xf>
    <xf numFmtId="184" fontId="0" fillId="0" borderId="0" xfId="0" applyNumberFormat="1" applyAlignment="1">
      <alignment horizontal="right" vertical="top"/>
    </xf>
    <xf numFmtId="49" fontId="0" fillId="0" borderId="0" xfId="0" applyNumberFormat="1" applyAlignment="1">
      <alignment horizontal="left" vertical="top" wrapText="1" indent="1"/>
    </xf>
    <xf numFmtId="4" fontId="32" fillId="0" borderId="0" xfId="0" applyNumberFormat="1" applyFont="1" applyAlignment="1">
      <alignment horizontal="center" vertical="top"/>
    </xf>
    <xf numFmtId="0" fontId="35" fillId="0" borderId="0" xfId="0" applyFont="1" applyAlignment="1">
      <alignment vertical="top"/>
    </xf>
    <xf numFmtId="4" fontId="36" fillId="0" borderId="0" xfId="0" applyNumberFormat="1" applyFont="1" applyAlignment="1">
      <alignment horizontal="center" vertical="top"/>
    </xf>
    <xf numFmtId="184" fontId="37" fillId="0" borderId="0" xfId="0" applyNumberFormat="1" applyFont="1" applyAlignment="1">
      <alignment horizontal="left" vertical="top"/>
    </xf>
    <xf numFmtId="49" fontId="1" fillId="0" borderId="0" xfId="0" applyNumberFormat="1" applyFont="1" applyAlignment="1">
      <alignment horizontal="left" vertical="top" wrapText="1" indent="1"/>
    </xf>
    <xf numFmtId="49" fontId="32" fillId="0" borderId="0" xfId="0" applyNumberFormat="1" applyFont="1" applyAlignment="1">
      <alignment horizontal="center" vertical="top" wrapText="1"/>
    </xf>
    <xf numFmtId="49" fontId="38" fillId="0" borderId="0" xfId="0" applyNumberFormat="1" applyFont="1" applyAlignment="1">
      <alignment horizontal="left" vertical="top" wrapText="1" indent="1"/>
    </xf>
    <xf numFmtId="4" fontId="38" fillId="0" borderId="0" xfId="0" applyNumberFormat="1" applyFont="1" applyAlignment="1">
      <alignment horizontal="right" vertical="top"/>
    </xf>
    <xf numFmtId="49" fontId="39" fillId="0" borderId="0" xfId="0" applyNumberFormat="1" applyFont="1" applyAlignment="1">
      <alignment horizontal="center" vertical="top" wrapText="1"/>
    </xf>
    <xf numFmtId="49" fontId="40" fillId="0" borderId="0" xfId="76" applyNumberFormat="1" applyFont="1" applyAlignment="1">
      <alignment horizontal="center" vertical="top"/>
      <protection/>
    </xf>
    <xf numFmtId="49" fontId="40" fillId="0" borderId="0" xfId="76" applyNumberFormat="1" applyFont="1" applyAlignment="1">
      <alignment horizontal="left" vertical="top" indent="1"/>
      <protection/>
    </xf>
    <xf numFmtId="0" fontId="0" fillId="0" borderId="0" xfId="0" applyAlignment="1">
      <alignment vertical="top"/>
    </xf>
    <xf numFmtId="49" fontId="40" fillId="0" borderId="20" xfId="76" applyNumberFormat="1" applyFont="1" applyBorder="1" applyAlignment="1">
      <alignment horizontal="center" vertical="top"/>
      <protection/>
    </xf>
    <xf numFmtId="49" fontId="40" fillId="0" borderId="20" xfId="76" applyNumberFormat="1" applyFont="1" applyBorder="1" applyAlignment="1">
      <alignment horizontal="left" vertical="top" indent="1"/>
      <protection/>
    </xf>
    <xf numFmtId="0" fontId="0" fillId="0" borderId="20" xfId="0" applyBorder="1" applyAlignment="1">
      <alignment vertical="top"/>
    </xf>
    <xf numFmtId="4" fontId="38" fillId="0" borderId="20" xfId="0" applyNumberFormat="1" applyFont="1" applyBorder="1" applyAlignment="1">
      <alignment horizontal="right" vertical="top"/>
    </xf>
    <xf numFmtId="4" fontId="32" fillId="0" borderId="20" xfId="0" applyNumberFormat="1" applyFont="1" applyBorder="1" applyAlignment="1">
      <alignment horizontal="right" vertical="top"/>
    </xf>
    <xf numFmtId="184" fontId="0" fillId="0" borderId="20" xfId="0" applyNumberFormat="1" applyBorder="1" applyAlignment="1">
      <alignment horizontal="right" vertical="top"/>
    </xf>
    <xf numFmtId="49" fontId="40" fillId="0" borderId="0" xfId="76" applyNumberFormat="1" applyFont="1" applyAlignment="1">
      <alignment horizontal="left" vertical="top" wrapText="1" indent="1"/>
      <protection/>
    </xf>
    <xf numFmtId="184" fontId="1" fillId="0" borderId="0" xfId="0" applyNumberFormat="1" applyFont="1" applyAlignment="1">
      <alignment horizontal="right" vertical="top"/>
    </xf>
    <xf numFmtId="49" fontId="41" fillId="0" borderId="19" xfId="0" applyNumberFormat="1" applyFont="1" applyBorder="1" applyAlignment="1">
      <alignment horizontal="center" vertical="center" wrapText="1"/>
    </xf>
    <xf numFmtId="49" fontId="41" fillId="0" borderId="19" xfId="0" applyNumberFormat="1" applyFont="1" applyBorder="1" applyAlignment="1">
      <alignment horizontal="left" vertical="top" wrapText="1"/>
    </xf>
    <xf numFmtId="4" fontId="42" fillId="0" borderId="19" xfId="0" applyNumberFormat="1" applyFont="1" applyBorder="1" applyAlignment="1">
      <alignment horizontal="center" vertical="center"/>
    </xf>
    <xf numFmtId="184" fontId="41" fillId="0" borderId="19" xfId="0" applyNumberFormat="1" applyFont="1" applyBorder="1" applyAlignment="1">
      <alignment horizontal="center" vertical="center"/>
    </xf>
    <xf numFmtId="2" fontId="32" fillId="0" borderId="0" xfId="0" applyNumberFormat="1" applyFont="1" applyAlignment="1">
      <alignment horizontal="center" vertical="top" wrapText="1"/>
    </xf>
    <xf numFmtId="4" fontId="32" fillId="0" borderId="0" xfId="0" applyNumberFormat="1" applyFont="1" applyAlignment="1">
      <alignment horizontal="center" vertical="top"/>
    </xf>
    <xf numFmtId="4" fontId="32" fillId="0" borderId="0" xfId="0" applyNumberFormat="1" applyFont="1" applyAlignment="1">
      <alignment horizontal="right" vertical="top"/>
    </xf>
    <xf numFmtId="184" fontId="0" fillId="0" borderId="0" xfId="0" applyNumberFormat="1" applyFont="1" applyAlignment="1">
      <alignment horizontal="right" vertical="top"/>
    </xf>
    <xf numFmtId="49" fontId="17" fillId="0" borderId="0" xfId="76" applyNumberFormat="1" applyFont="1" applyAlignment="1">
      <alignment horizontal="center" vertical="top"/>
      <protection/>
    </xf>
    <xf numFmtId="49" fontId="17" fillId="0" borderId="0" xfId="76" applyNumberFormat="1" applyFont="1" applyAlignment="1">
      <alignment horizontal="left" vertical="top" wrapText="1" indent="1"/>
      <protection/>
    </xf>
    <xf numFmtId="184" fontId="103" fillId="0" borderId="0" xfId="0" applyNumberFormat="1" applyFont="1" applyAlignment="1">
      <alignment horizontal="right" vertical="top"/>
    </xf>
    <xf numFmtId="0" fontId="0" fillId="0" borderId="0" xfId="0" applyFont="1" applyAlignment="1">
      <alignment vertical="top"/>
    </xf>
    <xf numFmtId="49" fontId="32" fillId="0" borderId="0" xfId="0" applyNumberFormat="1" applyFont="1" applyAlignment="1">
      <alignment horizontal="right" vertical="top" wrapText="1"/>
    </xf>
    <xf numFmtId="4" fontId="32" fillId="0" borderId="0" xfId="0" applyNumberFormat="1" applyFont="1" applyAlignment="1">
      <alignment horizontal="right" vertical="top" wrapText="1"/>
    </xf>
    <xf numFmtId="4" fontId="0" fillId="0" borderId="0" xfId="0" applyNumberFormat="1" applyAlignment="1">
      <alignment horizontal="right" vertical="top"/>
    </xf>
    <xf numFmtId="2" fontId="32" fillId="0" borderId="0" xfId="0" applyNumberFormat="1" applyFont="1" applyAlignment="1">
      <alignment horizontal="right" vertical="top" wrapText="1"/>
    </xf>
    <xf numFmtId="49" fontId="17" fillId="0" borderId="20" xfId="76" applyNumberFormat="1" applyFont="1" applyBorder="1" applyAlignment="1">
      <alignment horizontal="center" vertical="top"/>
      <protection/>
    </xf>
    <xf numFmtId="49" fontId="17" fillId="0" borderId="20" xfId="76" applyNumberFormat="1" applyFont="1" applyBorder="1" applyAlignment="1">
      <alignment horizontal="left" vertical="top" wrapText="1" indent="1"/>
      <protection/>
    </xf>
    <xf numFmtId="184" fontId="0" fillId="0" borderId="20" xfId="0" applyNumberFormat="1" applyFont="1" applyBorder="1" applyAlignment="1">
      <alignment horizontal="right" vertical="top"/>
    </xf>
    <xf numFmtId="49" fontId="17" fillId="0" borderId="0" xfId="76" applyNumberFormat="1" applyFont="1" applyAlignment="1">
      <alignment horizontal="center" vertical="top" wrapText="1"/>
      <protection/>
    </xf>
    <xf numFmtId="0" fontId="17" fillId="0" borderId="0" xfId="0" applyFont="1" applyAlignment="1">
      <alignment horizontal="left" vertical="top" wrapText="1" indent="1"/>
    </xf>
    <xf numFmtId="49" fontId="17" fillId="0" borderId="0" xfId="0" applyNumberFormat="1" applyFont="1" applyAlignment="1">
      <alignment horizontal="center" vertical="top"/>
    </xf>
    <xf numFmtId="49" fontId="17" fillId="0" borderId="0" xfId="0" applyNumberFormat="1" applyFont="1" applyAlignment="1">
      <alignment horizontal="left" vertical="top" wrapText="1" indent="1"/>
    </xf>
    <xf numFmtId="4" fontId="33" fillId="0" borderId="0" xfId="0" applyNumberFormat="1" applyFont="1" applyAlignment="1">
      <alignment horizontal="right" vertical="top"/>
    </xf>
    <xf numFmtId="184" fontId="17" fillId="0" borderId="0" xfId="0" applyNumberFormat="1" applyFont="1" applyAlignment="1">
      <alignment horizontal="right" vertical="top"/>
    </xf>
    <xf numFmtId="2" fontId="17" fillId="0" borderId="0" xfId="76" applyNumberFormat="1" applyFont="1" applyAlignment="1">
      <alignment horizontal="left" vertical="top" wrapText="1" indent="1"/>
      <protection/>
    </xf>
    <xf numFmtId="49" fontId="17" fillId="0" borderId="0" xfId="76" applyNumberFormat="1" applyFont="1" applyAlignment="1">
      <alignment horizontal="right" vertical="top" wrapText="1" indent="1"/>
      <protection/>
    </xf>
    <xf numFmtId="49" fontId="0" fillId="0" borderId="0" xfId="0" applyNumberFormat="1" applyAlignment="1">
      <alignment horizontal="right" vertical="top" wrapText="1"/>
    </xf>
    <xf numFmtId="49" fontId="0" fillId="0" borderId="20" xfId="0" applyNumberFormat="1" applyBorder="1" applyAlignment="1">
      <alignment horizontal="right" vertical="top" wrapText="1"/>
    </xf>
    <xf numFmtId="2" fontId="0" fillId="0" borderId="20" xfId="0" applyNumberFormat="1" applyBorder="1" applyAlignment="1">
      <alignment horizontal="right" vertical="top" wrapText="1"/>
    </xf>
    <xf numFmtId="49" fontId="1" fillId="0" borderId="0" xfId="0" applyNumberFormat="1" applyFont="1" applyAlignment="1">
      <alignment horizontal="left" vertical="top" wrapText="1"/>
    </xf>
    <xf numFmtId="0" fontId="40" fillId="0" borderId="0" xfId="0" applyFont="1" applyAlignment="1">
      <alignment/>
    </xf>
    <xf numFmtId="0" fontId="40" fillId="0" borderId="0" xfId="0" applyFont="1" applyAlignment="1">
      <alignment vertical="top"/>
    </xf>
    <xf numFmtId="4" fontId="43" fillId="0" borderId="0" xfId="0" applyNumberFormat="1" applyFont="1" applyAlignment="1">
      <alignment vertical="top" wrapText="1"/>
    </xf>
    <xf numFmtId="4" fontId="40" fillId="0" borderId="0" xfId="0" applyNumberFormat="1" applyFont="1" applyAlignment="1">
      <alignment/>
    </xf>
    <xf numFmtId="186" fontId="17" fillId="0" borderId="0" xfId="78" applyNumberFormat="1" applyFont="1" applyBorder="1" applyAlignment="1">
      <alignment/>
    </xf>
    <xf numFmtId="187" fontId="44" fillId="0" borderId="0" xfId="0" applyNumberFormat="1" applyFont="1" applyAlignment="1">
      <alignment/>
    </xf>
    <xf numFmtId="0" fontId="40" fillId="0" borderId="0" xfId="0" applyFont="1" applyAlignment="1">
      <alignment horizontal="center" vertical="top"/>
    </xf>
    <xf numFmtId="4" fontId="40" fillId="0" borderId="0" xfId="0" applyNumberFormat="1" applyFont="1" applyAlignment="1">
      <alignment vertical="top" wrapText="1"/>
    </xf>
    <xf numFmtId="1" fontId="40" fillId="0" borderId="0" xfId="0" applyNumberFormat="1" applyFont="1" applyAlignment="1">
      <alignment/>
    </xf>
    <xf numFmtId="187" fontId="40" fillId="0" borderId="0" xfId="0" applyNumberFormat="1" applyFont="1" applyAlignment="1">
      <alignment/>
    </xf>
    <xf numFmtId="4" fontId="40" fillId="0" borderId="0" xfId="0" applyNumberFormat="1" applyFont="1" applyAlignment="1">
      <alignment horizontal="center" vertical="top" wrapText="1"/>
    </xf>
    <xf numFmtId="1" fontId="40" fillId="0" borderId="0" xfId="0" applyNumberFormat="1" applyFont="1" applyAlignment="1">
      <alignment horizontal="center" vertical="top" wrapText="1"/>
    </xf>
    <xf numFmtId="187" fontId="40" fillId="0" borderId="0" xfId="0" applyNumberFormat="1" applyFont="1" applyAlignment="1">
      <alignment horizontal="center" vertical="top" wrapText="1"/>
    </xf>
    <xf numFmtId="4" fontId="17" fillId="0" borderId="0" xfId="0" applyNumberFormat="1" applyFont="1" applyAlignment="1">
      <alignment/>
    </xf>
    <xf numFmtId="188" fontId="17" fillId="0" borderId="0" xfId="0" applyNumberFormat="1" applyFont="1" applyAlignment="1">
      <alignment/>
    </xf>
    <xf numFmtId="4" fontId="17" fillId="0" borderId="0" xfId="0" applyNumberFormat="1" applyFont="1" applyAlignment="1">
      <alignment vertical="top" wrapText="1"/>
    </xf>
    <xf numFmtId="187" fontId="17" fillId="0" borderId="0" xfId="0" applyNumberFormat="1" applyFont="1" applyAlignment="1">
      <alignment/>
    </xf>
    <xf numFmtId="189" fontId="44" fillId="0" borderId="0" xfId="0" applyNumberFormat="1" applyFont="1" applyAlignment="1">
      <alignment/>
    </xf>
    <xf numFmtId="9" fontId="17" fillId="0" borderId="0" xfId="78" applyFont="1" applyBorder="1" applyAlignment="1">
      <alignment/>
    </xf>
    <xf numFmtId="4" fontId="46" fillId="0" borderId="0" xfId="0" applyNumberFormat="1" applyFont="1" applyAlignment="1">
      <alignment/>
    </xf>
    <xf numFmtId="187" fontId="46" fillId="0" borderId="0" xfId="0" applyNumberFormat="1" applyFont="1" applyAlignment="1">
      <alignment/>
    </xf>
    <xf numFmtId="185" fontId="1" fillId="0" borderId="0" xfId="0" applyNumberFormat="1" applyFont="1" applyAlignment="1">
      <alignment/>
    </xf>
    <xf numFmtId="173" fontId="1" fillId="0" borderId="0" xfId="109" applyFont="1" applyAlignment="1">
      <alignment/>
    </xf>
    <xf numFmtId="189" fontId="1" fillId="0" borderId="0" xfId="109" applyNumberFormat="1" applyFont="1" applyAlignment="1">
      <alignment/>
    </xf>
    <xf numFmtId="188" fontId="1" fillId="0" borderId="0" xfId="109" applyNumberFormat="1" applyFont="1" applyAlignment="1">
      <alignment/>
    </xf>
    <xf numFmtId="185" fontId="0" fillId="0" borderId="0" xfId="0" applyNumberFormat="1" applyFont="1" applyAlignment="1">
      <alignment/>
    </xf>
    <xf numFmtId="0" fontId="0" fillId="0" borderId="0" xfId="0" applyFont="1" applyAlignment="1">
      <alignment/>
    </xf>
    <xf numFmtId="0" fontId="1" fillId="0" borderId="0" xfId="0" applyFont="1" applyAlignment="1">
      <alignment/>
    </xf>
    <xf numFmtId="173" fontId="0" fillId="0" borderId="0" xfId="109" applyFont="1" applyAlignment="1">
      <alignment/>
    </xf>
    <xf numFmtId="188" fontId="0" fillId="0" borderId="0" xfId="109" applyNumberFormat="1" applyFont="1" applyAlignment="1">
      <alignment/>
    </xf>
    <xf numFmtId="185" fontId="0" fillId="0" borderId="0" xfId="0" applyNumberFormat="1" applyFont="1" applyAlignment="1">
      <alignment vertical="top"/>
    </xf>
    <xf numFmtId="0" fontId="0" fillId="0" borderId="0" xfId="0" applyFont="1" applyAlignment="1">
      <alignment vertical="top" wrapText="1"/>
    </xf>
    <xf numFmtId="0" fontId="0" fillId="0" borderId="21" xfId="0" applyFont="1" applyBorder="1" applyAlignment="1">
      <alignment/>
    </xf>
    <xf numFmtId="185" fontId="0" fillId="0" borderId="21" xfId="0" applyNumberFormat="1" applyFont="1" applyBorder="1" applyAlignment="1">
      <alignment/>
    </xf>
    <xf numFmtId="173" fontId="0" fillId="0" borderId="21" xfId="109" applyFont="1" applyBorder="1" applyAlignment="1">
      <alignment/>
    </xf>
    <xf numFmtId="188" fontId="0" fillId="0" borderId="21" xfId="109" applyNumberFormat="1" applyFont="1" applyBorder="1" applyAlignment="1">
      <alignment/>
    </xf>
    <xf numFmtId="185" fontId="40" fillId="0" borderId="0" xfId="71" applyNumberFormat="1" applyFont="1">
      <alignment/>
      <protection/>
    </xf>
    <xf numFmtId="0" fontId="40" fillId="0" borderId="0" xfId="71" applyFont="1">
      <alignment/>
      <protection/>
    </xf>
    <xf numFmtId="0" fontId="40" fillId="0" borderId="0" xfId="71" applyFont="1" applyAlignment="1">
      <alignment vertical="top"/>
      <protection/>
    </xf>
    <xf numFmtId="4" fontId="43" fillId="0" borderId="0" xfId="71" applyNumberFormat="1" applyFont="1" applyAlignment="1">
      <alignment vertical="top" wrapText="1"/>
      <protection/>
    </xf>
    <xf numFmtId="4" fontId="40" fillId="0" borderId="0" xfId="71" applyNumberFormat="1" applyFont="1">
      <alignment/>
      <protection/>
    </xf>
    <xf numFmtId="186" fontId="17" fillId="0" borderId="0" xfId="79" applyNumberFormat="1" applyFont="1" applyAlignment="1">
      <alignment/>
    </xf>
    <xf numFmtId="0" fontId="17" fillId="0" borderId="0" xfId="71" applyFont="1">
      <alignment/>
      <protection/>
    </xf>
    <xf numFmtId="0" fontId="40" fillId="0" borderId="0" xfId="71" applyFont="1" applyAlignment="1">
      <alignment horizontal="center" vertical="top"/>
      <protection/>
    </xf>
    <xf numFmtId="4" fontId="40" fillId="0" borderId="0" xfId="71" applyNumberFormat="1" applyFont="1" applyAlignment="1">
      <alignment vertical="top" wrapText="1"/>
      <protection/>
    </xf>
    <xf numFmtId="1" fontId="40" fillId="0" borderId="0" xfId="71" applyNumberFormat="1" applyFont="1">
      <alignment/>
      <protection/>
    </xf>
    <xf numFmtId="4" fontId="40" fillId="0" borderId="0" xfId="71" applyNumberFormat="1" applyFont="1" applyAlignment="1">
      <alignment horizontal="center" vertical="top" wrapText="1"/>
      <protection/>
    </xf>
    <xf numFmtId="1" fontId="40" fillId="0" borderId="0" xfId="71" applyNumberFormat="1" applyFont="1" applyAlignment="1">
      <alignment horizontal="center" vertical="top" wrapText="1"/>
      <protection/>
    </xf>
    <xf numFmtId="188" fontId="40" fillId="0" borderId="0" xfId="71" applyNumberFormat="1" applyFont="1">
      <alignment/>
      <protection/>
    </xf>
    <xf numFmtId="188" fontId="44" fillId="0" borderId="0" xfId="71" applyNumberFormat="1" applyFont="1">
      <alignment/>
      <protection/>
    </xf>
    <xf numFmtId="188" fontId="40" fillId="0" borderId="0" xfId="71" applyNumberFormat="1" applyFont="1" applyAlignment="1">
      <alignment horizontal="center" vertical="top" wrapText="1"/>
      <protection/>
    </xf>
    <xf numFmtId="49" fontId="1" fillId="0" borderId="0" xfId="0" applyNumberFormat="1" applyFont="1" applyAlignment="1">
      <alignment horizontal="left" vertical="top" indent="1"/>
    </xf>
    <xf numFmtId="49" fontId="1" fillId="0" borderId="20" xfId="0" applyNumberFormat="1" applyFont="1" applyBorder="1" applyAlignment="1">
      <alignment horizontal="left" vertical="top" indent="1"/>
    </xf>
    <xf numFmtId="49" fontId="0" fillId="0" borderId="20" xfId="0" applyNumberFormat="1" applyFont="1" applyBorder="1" applyAlignment="1">
      <alignment horizontal="left" vertical="top" wrapText="1" indent="1"/>
    </xf>
    <xf numFmtId="49" fontId="0" fillId="0" borderId="22"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3" xfId="0" applyNumberFormat="1" applyFont="1" applyBorder="1" applyAlignment="1">
      <alignment horizontal="left" vertical="center" wrapText="1"/>
    </xf>
    <xf numFmtId="4" fontId="32" fillId="0" borderId="22" xfId="0" applyNumberFormat="1" applyFont="1" applyBorder="1" applyAlignment="1">
      <alignment horizontal="center" vertical="center"/>
    </xf>
    <xf numFmtId="4" fontId="32" fillId="0" borderId="22" xfId="0" applyNumberFormat="1" applyFont="1" applyBorder="1" applyAlignment="1">
      <alignment horizontal="center" vertical="center" wrapText="1"/>
    </xf>
    <xf numFmtId="4" fontId="0" fillId="0" borderId="22" xfId="0" applyNumberFormat="1" applyBorder="1" applyAlignment="1">
      <alignment horizontal="center" vertical="center"/>
    </xf>
    <xf numFmtId="4" fontId="0" fillId="0" borderId="0" xfId="0" applyNumberFormat="1" applyAlignment="1">
      <alignment vertical="top"/>
    </xf>
    <xf numFmtId="49" fontId="17" fillId="0" borderId="0" xfId="76" applyNumberFormat="1" applyAlignment="1">
      <alignment horizontal="center" vertical="top"/>
      <protection/>
    </xf>
    <xf numFmtId="49" fontId="65" fillId="0" borderId="0" xfId="0" applyNumberFormat="1" applyFont="1" applyAlignment="1">
      <alignment horizontal="center" vertical="top"/>
    </xf>
    <xf numFmtId="2" fontId="17" fillId="0" borderId="0" xfId="0" applyNumberFormat="1" applyFont="1" applyAlignment="1">
      <alignment horizontal="left" vertical="top" wrapText="1" indent="1"/>
    </xf>
    <xf numFmtId="4" fontId="0" fillId="0" borderId="0" xfId="0" applyNumberFormat="1" applyFont="1" applyAlignment="1">
      <alignment horizontal="right" vertical="top" wrapText="1"/>
    </xf>
    <xf numFmtId="49" fontId="40" fillId="0" borderId="0" xfId="0" applyNumberFormat="1" applyFont="1" applyAlignment="1">
      <alignment horizontal="center" vertical="top"/>
    </xf>
    <xf numFmtId="49" fontId="40" fillId="0" borderId="0" xfId="0" applyNumberFormat="1" applyFont="1" applyAlignment="1">
      <alignment horizontal="left" vertical="top" wrapText="1" indent="1"/>
    </xf>
    <xf numFmtId="49" fontId="17" fillId="0" borderId="20" xfId="0" applyNumberFormat="1" applyFont="1" applyBorder="1" applyAlignment="1">
      <alignment horizontal="center" vertical="top"/>
    </xf>
    <xf numFmtId="49" fontId="17" fillId="0" borderId="20" xfId="0" applyNumberFormat="1" applyFont="1" applyBorder="1" applyAlignment="1">
      <alignment horizontal="left" vertical="top" wrapText="1" indent="1"/>
    </xf>
    <xf numFmtId="49" fontId="40" fillId="0" borderId="0" xfId="0" applyNumberFormat="1" applyFont="1" applyAlignment="1">
      <alignment horizontal="left" vertical="top" indent="1"/>
    </xf>
    <xf numFmtId="49" fontId="40" fillId="0" borderId="0" xfId="76" applyNumberFormat="1" applyFont="1" applyAlignment="1">
      <alignment horizontal="left" vertical="top" wrapText="1" indent="1"/>
      <protection/>
    </xf>
    <xf numFmtId="4" fontId="0" fillId="0" borderId="0" xfId="0" applyNumberFormat="1" applyAlignment="1">
      <alignment horizontal="right" vertical="top" wrapText="1"/>
    </xf>
    <xf numFmtId="4" fontId="0" fillId="0" borderId="20" xfId="0" applyNumberFormat="1" applyBorder="1" applyAlignment="1">
      <alignment horizontal="right" vertical="top" wrapText="1"/>
    </xf>
    <xf numFmtId="0" fontId="17" fillId="0" borderId="0" xfId="76" applyFont="1" applyAlignment="1">
      <alignment vertical="top"/>
      <protection/>
    </xf>
    <xf numFmtId="49" fontId="17" fillId="0" borderId="0" xfId="76" applyNumberFormat="1" applyFont="1" applyAlignment="1">
      <alignment vertical="top" wrapText="1"/>
      <protection/>
    </xf>
    <xf numFmtId="0" fontId="66" fillId="0" borderId="0" xfId="76" applyFont="1" applyAlignment="1">
      <alignment vertical="top"/>
      <protection/>
    </xf>
    <xf numFmtId="49" fontId="66" fillId="0" borderId="0" xfId="76" applyNumberFormat="1" applyFont="1" applyAlignment="1">
      <alignment vertical="top" wrapText="1"/>
      <protection/>
    </xf>
    <xf numFmtId="49" fontId="0" fillId="0" borderId="0" xfId="0" applyNumberFormat="1" applyAlignment="1">
      <alignment horizontal="center" vertical="top" wrapText="1"/>
    </xf>
    <xf numFmtId="0" fontId="7" fillId="0" borderId="0" xfId="0" applyFont="1" applyAlignment="1">
      <alignment horizontal="center" wrapText="1"/>
    </xf>
    <xf numFmtId="0" fontId="1" fillId="0" borderId="0" xfId="72" applyFont="1" applyBorder="1" applyAlignment="1">
      <alignment vertical="top"/>
      <protection/>
    </xf>
    <xf numFmtId="0" fontId="0" fillId="0" borderId="0" xfId="72" applyBorder="1" applyAlignment="1">
      <alignment horizontal="center" vertical="top"/>
      <protection/>
    </xf>
    <xf numFmtId="192" fontId="1" fillId="0" borderId="0" xfId="72" applyNumberFormat="1" applyFont="1" applyBorder="1" applyAlignment="1">
      <alignment horizontal="right" vertical="top"/>
      <protection/>
    </xf>
    <xf numFmtId="49" fontId="0" fillId="0" borderId="0" xfId="72" applyNumberFormat="1" applyFont="1" applyBorder="1" applyAlignment="1">
      <alignment horizontal="left" vertical="top"/>
      <protection/>
    </xf>
    <xf numFmtId="0" fontId="0" fillId="0" borderId="0" xfId="72" applyFont="1" applyBorder="1" applyAlignment="1">
      <alignment horizontal="left" vertical="top" wrapText="1"/>
      <protection/>
    </xf>
    <xf numFmtId="0" fontId="0" fillId="0" borderId="0" xfId="72" applyFont="1" applyBorder="1" applyAlignment="1">
      <alignment horizontal="center" vertical="top"/>
      <protection/>
    </xf>
    <xf numFmtId="2" fontId="0" fillId="0" borderId="0" xfId="72" applyNumberFormat="1" applyFont="1" applyBorder="1" applyAlignment="1">
      <alignment horizontal="right" vertical="top"/>
      <protection/>
    </xf>
    <xf numFmtId="44" fontId="0" fillId="0" borderId="0" xfId="113" applyNumberFormat="1" applyFont="1" applyBorder="1" applyAlignment="1">
      <alignment horizontal="right" vertical="top"/>
    </xf>
    <xf numFmtId="44" fontId="0" fillId="0" borderId="0" xfId="113" applyNumberFormat="1" applyFont="1" applyFill="1" applyBorder="1" applyAlignment="1" applyProtection="1">
      <alignment horizontal="right" vertical="top"/>
      <protection/>
    </xf>
    <xf numFmtId="2" fontId="0" fillId="0" borderId="0" xfId="72" applyNumberFormat="1" applyFont="1" applyFill="1" applyBorder="1" applyAlignment="1">
      <alignment horizontal="right" vertical="top"/>
      <protection/>
    </xf>
    <xf numFmtId="49" fontId="1" fillId="0" borderId="0" xfId="72" applyNumberFormat="1" applyFont="1" applyBorder="1" applyAlignment="1">
      <alignment horizontal="left" vertical="top"/>
      <protection/>
    </xf>
    <xf numFmtId="0" fontId="0" fillId="0" borderId="0" xfId="72" applyFont="1" applyBorder="1" applyAlignment="1">
      <alignment horizontal="left" vertical="top"/>
      <protection/>
    </xf>
    <xf numFmtId="0" fontId="0" fillId="0" borderId="0" xfId="72" applyFont="1" applyBorder="1" applyAlignment="1">
      <alignment horizontal="right" vertical="top"/>
      <protection/>
    </xf>
    <xf numFmtId="49" fontId="0" fillId="0" borderId="0" xfId="72" applyNumberFormat="1" applyFont="1" applyBorder="1" applyAlignment="1">
      <alignment horizontal="center" vertical="top"/>
      <protection/>
    </xf>
    <xf numFmtId="0" fontId="0" fillId="0" borderId="0" xfId="72" applyFont="1" applyBorder="1" applyAlignment="1">
      <alignment horizontal="left" vertical="top" wrapText="1"/>
      <protection/>
    </xf>
    <xf numFmtId="44" fontId="0" fillId="0" borderId="0" xfId="113" applyNumberFormat="1" applyFont="1" applyBorder="1" applyAlignment="1">
      <alignment horizontal="right" vertical="top"/>
    </xf>
    <xf numFmtId="44" fontId="0" fillId="0" borderId="0" xfId="72" applyNumberFormat="1" applyFont="1" applyBorder="1" applyAlignment="1">
      <alignment horizontal="right" vertical="top"/>
      <protection/>
    </xf>
    <xf numFmtId="49" fontId="9" fillId="0" borderId="0" xfId="0" applyNumberFormat="1" applyFont="1" applyAlignment="1">
      <alignment horizontal="left" vertical="center"/>
    </xf>
    <xf numFmtId="0" fontId="9" fillId="0" borderId="0" xfId="0" applyFont="1" applyAlignment="1">
      <alignment horizontal="left" vertical="top" wrapText="1"/>
    </xf>
    <xf numFmtId="0" fontId="26" fillId="0" borderId="0" xfId="0" applyFont="1" applyAlignment="1">
      <alignment horizontal="left" vertical="top"/>
    </xf>
    <xf numFmtId="49" fontId="7" fillId="0" borderId="0" xfId="0" applyNumberFormat="1" applyFont="1" applyAlignment="1">
      <alignment horizontal="left" vertical="center"/>
    </xf>
    <xf numFmtId="4" fontId="7" fillId="0" borderId="0" xfId="0" applyNumberFormat="1" applyFont="1" applyAlignment="1">
      <alignment horizontal="right"/>
    </xf>
    <xf numFmtId="49" fontId="7" fillId="0" borderId="0" xfId="0" applyNumberFormat="1" applyFont="1" applyAlignment="1">
      <alignment vertical="center"/>
    </xf>
    <xf numFmtId="0" fontId="7" fillId="0" borderId="0" xfId="0" applyFont="1" applyAlignment="1">
      <alignment horizontal="justify" vertical="center" wrapText="1"/>
    </xf>
    <xf numFmtId="49" fontId="7" fillId="0" borderId="0" xfId="111" applyNumberFormat="1" applyFont="1" applyFill="1" applyBorder="1" applyAlignment="1">
      <alignment horizontal="left" vertical="center"/>
    </xf>
    <xf numFmtId="4" fontId="9" fillId="0" borderId="0" xfId="0" applyNumberFormat="1" applyFont="1" applyAlignment="1">
      <alignment horizontal="right" vertical="top" wrapText="1"/>
    </xf>
    <xf numFmtId="0" fontId="104" fillId="0" borderId="0" xfId="0" applyFont="1" applyAlignment="1">
      <alignment horizontal="right"/>
    </xf>
    <xf numFmtId="4" fontId="104" fillId="0" borderId="0" xfId="0" applyNumberFormat="1" applyFont="1" applyAlignment="1">
      <alignment/>
    </xf>
    <xf numFmtId="0" fontId="105" fillId="0" borderId="0" xfId="0" applyFont="1" applyAlignment="1">
      <alignment vertical="top" wrapText="1"/>
    </xf>
    <xf numFmtId="0" fontId="105" fillId="0" borderId="0" xfId="0" applyFont="1" applyAlignment="1">
      <alignment/>
    </xf>
    <xf numFmtId="4" fontId="105" fillId="0" borderId="0" xfId="0" applyNumberFormat="1" applyFont="1" applyAlignment="1">
      <alignment horizontal="center"/>
    </xf>
    <xf numFmtId="0" fontId="27" fillId="0" borderId="0" xfId="0" applyFont="1" applyAlignment="1">
      <alignment horizontal="left"/>
    </xf>
    <xf numFmtId="49" fontId="7" fillId="0" borderId="0" xfId="0" applyNumberFormat="1" applyFont="1" applyAlignment="1">
      <alignment horizontal="left" vertical="center" wrapText="1"/>
    </xf>
    <xf numFmtId="0" fontId="9" fillId="0" borderId="0" xfId="0" applyFont="1" applyAlignment="1">
      <alignment horizontal="right" vertical="top" wrapText="1"/>
    </xf>
    <xf numFmtId="0" fontId="104" fillId="0" borderId="0" xfId="0" applyFont="1" applyAlignment="1">
      <alignment horizontal="right" vertical="top" wrapText="1"/>
    </xf>
    <xf numFmtId="49" fontId="7" fillId="0" borderId="0" xfId="0" applyNumberFormat="1" applyFont="1" applyAlignment="1">
      <alignment horizontal="left" vertical="top" wrapText="1"/>
    </xf>
    <xf numFmtId="49" fontId="7" fillId="0" borderId="0" xfId="0" applyNumberFormat="1" applyFont="1" applyAlignment="1">
      <alignment horizontal="left" vertical="justify"/>
    </xf>
    <xf numFmtId="0" fontId="104" fillId="0" borderId="0" xfId="0" applyFont="1" applyAlignment="1">
      <alignment horizontal="left" vertical="top" wrapText="1"/>
    </xf>
    <xf numFmtId="0" fontId="1" fillId="0" borderId="0" xfId="0" applyFont="1" applyAlignment="1">
      <alignment horizontal="left"/>
    </xf>
    <xf numFmtId="49" fontId="7" fillId="0" borderId="0" xfId="0" applyNumberFormat="1" applyFont="1" applyAlignment="1">
      <alignment horizontal="right" vertical="center"/>
    </xf>
    <xf numFmtId="0" fontId="105" fillId="0" borderId="0" xfId="0" applyFont="1" applyAlignment="1">
      <alignment horizontal="left" vertical="top" wrapText="1"/>
    </xf>
    <xf numFmtId="0" fontId="105" fillId="0" borderId="0" xfId="0" applyFont="1" applyAlignment="1">
      <alignment horizontal="right"/>
    </xf>
    <xf numFmtId="4" fontId="105" fillId="0" borderId="0" xfId="0" applyNumberFormat="1" applyFont="1" applyAlignment="1">
      <alignment/>
    </xf>
    <xf numFmtId="4" fontId="101" fillId="0" borderId="0" xfId="0" applyNumberFormat="1" applyFont="1" applyAlignment="1">
      <alignment/>
    </xf>
    <xf numFmtId="4" fontId="101" fillId="0" borderId="0" xfId="0" applyNumberFormat="1" applyFont="1" applyAlignment="1">
      <alignment horizontal="right"/>
    </xf>
    <xf numFmtId="49" fontId="9" fillId="0" borderId="0" xfId="0" applyNumberFormat="1" applyFont="1" applyAlignment="1">
      <alignment vertical="center"/>
    </xf>
    <xf numFmtId="0" fontId="101" fillId="0" borderId="0" xfId="0" applyFont="1" applyAlignment="1">
      <alignment horizontal="justify" vertical="center" wrapText="1"/>
    </xf>
    <xf numFmtId="0" fontId="17" fillId="0" borderId="0" xfId="0" applyFont="1" applyAlignment="1">
      <alignment horizontal="left"/>
    </xf>
    <xf numFmtId="49" fontId="101" fillId="0" borderId="0" xfId="0" applyNumberFormat="1" applyFont="1" applyAlignment="1">
      <alignment vertical="center"/>
    </xf>
    <xf numFmtId="0" fontId="101" fillId="0" borderId="0" xfId="0" applyFont="1" applyAlignment="1">
      <alignment horizontal="center"/>
    </xf>
    <xf numFmtId="0" fontId="28" fillId="0" borderId="0" xfId="0" applyFont="1" applyAlignment="1">
      <alignment/>
    </xf>
    <xf numFmtId="0" fontId="9" fillId="0" borderId="0" xfId="0" applyFont="1" applyAlignment="1">
      <alignment horizontal="justify" wrapText="1"/>
    </xf>
    <xf numFmtId="0" fontId="104" fillId="0" borderId="0" xfId="0" applyFont="1" applyAlignment="1">
      <alignment horizontal="justify" wrapText="1"/>
    </xf>
    <xf numFmtId="4" fontId="104" fillId="0" borderId="0" xfId="0" applyNumberFormat="1" applyFont="1" applyAlignment="1">
      <alignment horizontal="justify" wrapText="1"/>
    </xf>
    <xf numFmtId="0" fontId="0" fillId="0" borderId="0" xfId="72" applyBorder="1">
      <alignment/>
      <protection/>
    </xf>
    <xf numFmtId="0" fontId="0" fillId="0" borderId="0" xfId="72" applyBorder="1" applyAlignment="1">
      <alignment horizontal="left" vertical="top" wrapText="1"/>
      <protection/>
    </xf>
    <xf numFmtId="2" fontId="0" fillId="0" borderId="0" xfId="72" applyNumberFormat="1" applyBorder="1" applyAlignment="1">
      <alignment horizontal="right" vertical="top"/>
      <protection/>
    </xf>
    <xf numFmtId="0" fontId="67" fillId="0" borderId="0" xfId="0" applyFont="1" applyAlignment="1">
      <alignment/>
    </xf>
    <xf numFmtId="0" fontId="68" fillId="0" borderId="0" xfId="0" applyFont="1" applyAlignment="1">
      <alignment/>
    </xf>
    <xf numFmtId="0" fontId="67" fillId="0" borderId="0" xfId="0" applyFont="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2" fillId="0" borderId="0" xfId="0" applyFont="1" applyAlignment="1">
      <alignment horizontal="left"/>
    </xf>
    <xf numFmtId="49" fontId="68" fillId="0" borderId="0" xfId="0" applyNumberFormat="1" applyFont="1" applyAlignment="1">
      <alignment horizontal="center"/>
    </xf>
    <xf numFmtId="0" fontId="69" fillId="0" borderId="0" xfId="0" applyFont="1" applyAlignment="1">
      <alignment horizontal="left"/>
    </xf>
    <xf numFmtId="191" fontId="69" fillId="0" borderId="0" xfId="0" applyNumberFormat="1" applyFont="1" applyAlignment="1">
      <alignment horizontal="left"/>
    </xf>
    <xf numFmtId="0" fontId="69" fillId="0" borderId="0" xfId="0" applyFont="1" applyAlignment="1">
      <alignment horizontal="right"/>
    </xf>
    <xf numFmtId="0" fontId="69" fillId="0" borderId="0" xfId="0" applyFont="1" applyAlignment="1">
      <alignment horizontal="center"/>
    </xf>
    <xf numFmtId="192" fontId="69" fillId="0" borderId="0" xfId="0" applyNumberFormat="1" applyFont="1" applyAlignment="1">
      <alignment horizontal="right"/>
    </xf>
    <xf numFmtId="0" fontId="68" fillId="0" borderId="0" xfId="0" applyFont="1" applyAlignment="1">
      <alignment horizontal="left"/>
    </xf>
    <xf numFmtId="49" fontId="69" fillId="0" borderId="0" xfId="0" applyNumberFormat="1" applyFont="1" applyAlignment="1">
      <alignment horizontal="center"/>
    </xf>
    <xf numFmtId="0" fontId="69" fillId="0" borderId="24" xfId="0" applyFont="1" applyBorder="1" applyAlignment="1">
      <alignment horizontal="left"/>
    </xf>
    <xf numFmtId="0" fontId="69" fillId="0" borderId="24" xfId="0" applyFont="1" applyBorder="1" applyAlignment="1">
      <alignment horizontal="right"/>
    </xf>
    <xf numFmtId="0" fontId="69" fillId="0" borderId="24" xfId="0" applyFont="1" applyBorder="1" applyAlignment="1">
      <alignment horizontal="center"/>
    </xf>
    <xf numFmtId="192" fontId="69" fillId="0" borderId="24" xfId="0" applyNumberFormat="1" applyFont="1" applyBorder="1" applyAlignment="1">
      <alignment horizontal="right"/>
    </xf>
    <xf numFmtId="0" fontId="70" fillId="0" borderId="0" xfId="0" applyFont="1" applyAlignment="1">
      <alignment horizontal="left"/>
    </xf>
    <xf numFmtId="192" fontId="68" fillId="0" borderId="0" xfId="0" applyNumberFormat="1" applyFont="1" applyAlignment="1">
      <alignment horizontal="right"/>
    </xf>
    <xf numFmtId="0" fontId="40" fillId="0" borderId="0" xfId="0" applyFont="1" applyAlignment="1">
      <alignment horizontal="left"/>
    </xf>
    <xf numFmtId="191" fontId="0" fillId="0" borderId="0" xfId="0" applyNumberFormat="1" applyAlignment="1">
      <alignment horizontal="right"/>
    </xf>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center" vertical="top"/>
    </xf>
    <xf numFmtId="49" fontId="1" fillId="0" borderId="0" xfId="0" applyNumberFormat="1"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top"/>
    </xf>
    <xf numFmtId="192" fontId="1" fillId="0" borderId="0" xfId="0" applyNumberFormat="1" applyFont="1" applyAlignment="1">
      <alignment horizontal="right" vertical="top"/>
    </xf>
    <xf numFmtId="49" fontId="0" fillId="0" borderId="0" xfId="0" applyNumberFormat="1" applyAlignment="1">
      <alignment horizontal="left" vertical="top"/>
    </xf>
    <xf numFmtId="0" fontId="0" fillId="0" borderId="0" xfId="0" applyAlignment="1">
      <alignment horizontal="left" vertical="top" wrapText="1"/>
    </xf>
    <xf numFmtId="2" fontId="0" fillId="0" borderId="0" xfId="0" applyNumberFormat="1" applyAlignment="1">
      <alignment horizontal="left" vertical="top"/>
    </xf>
    <xf numFmtId="44" fontId="0" fillId="0" borderId="0" xfId="113" applyNumberFormat="1" applyFont="1" applyBorder="1" applyAlignment="1">
      <alignment horizontal="left" vertical="top"/>
    </xf>
    <xf numFmtId="177" fontId="0" fillId="0" borderId="0" xfId="0" applyNumberFormat="1" applyAlignment="1">
      <alignment horizontal="right" vertical="top"/>
    </xf>
    <xf numFmtId="44" fontId="0" fillId="0" borderId="0" xfId="113" applyNumberFormat="1" applyFont="1" applyFill="1" applyBorder="1" applyAlignment="1" applyProtection="1">
      <alignment horizontal="right" vertical="top"/>
      <protection/>
    </xf>
    <xf numFmtId="2" fontId="0" fillId="0" borderId="0" xfId="0" applyNumberFormat="1" applyAlignment="1">
      <alignment horizontal="right" vertical="top"/>
    </xf>
    <xf numFmtId="44" fontId="0" fillId="0" borderId="0" xfId="113" applyNumberFormat="1" applyFont="1" applyBorder="1" applyAlignment="1">
      <alignment horizontal="right" vertical="top"/>
    </xf>
    <xf numFmtId="0" fontId="0" fillId="0" borderId="0" xfId="0" applyFont="1" applyAlignment="1">
      <alignment horizontal="left" vertical="top" wrapText="1"/>
    </xf>
    <xf numFmtId="0" fontId="1" fillId="0" borderId="0" xfId="0" applyFont="1" applyAlignment="1">
      <alignment vertical="top"/>
    </xf>
    <xf numFmtId="0" fontId="0" fillId="0" borderId="0" xfId="0" applyFont="1" applyAlignment="1">
      <alignment horizontal="center" vertical="top"/>
    </xf>
    <xf numFmtId="177" fontId="0" fillId="0" borderId="0" xfId="0" applyNumberFormat="1" applyFont="1" applyAlignment="1">
      <alignment horizontal="right" vertical="top"/>
    </xf>
    <xf numFmtId="44" fontId="0" fillId="0" borderId="0" xfId="113" applyNumberFormat="1" applyFont="1" applyFill="1" applyBorder="1" applyAlignment="1" applyProtection="1">
      <alignment horizontal="right" vertical="top"/>
      <protection/>
    </xf>
    <xf numFmtId="0" fontId="17" fillId="0" borderId="0" xfId="0" applyFont="1" applyAlignment="1">
      <alignment horizontal="left" vertical="top" wrapText="1"/>
    </xf>
    <xf numFmtId="49" fontId="0" fillId="0" borderId="0" xfId="0" applyNumberFormat="1" applyAlignment="1">
      <alignment horizontal="center" vertical="top"/>
    </xf>
    <xf numFmtId="188" fontId="17" fillId="0" borderId="25" xfId="68" applyNumberFormat="1" applyFont="1" applyBorder="1" applyAlignment="1">
      <alignment horizontal="right"/>
      <protection/>
    </xf>
    <xf numFmtId="0" fontId="40" fillId="0" borderId="0" xfId="68" applyFont="1" applyAlignment="1">
      <alignment vertical="top"/>
      <protection/>
    </xf>
    <xf numFmtId="0" fontId="17" fillId="0" borderId="0" xfId="68" applyFont="1">
      <alignment/>
      <protection/>
    </xf>
    <xf numFmtId="0" fontId="17" fillId="0" borderId="0" xfId="68" applyFont="1" applyAlignment="1">
      <alignment vertical="top"/>
      <protection/>
    </xf>
    <xf numFmtId="4" fontId="17" fillId="0" borderId="0" xfId="68" applyNumberFormat="1" applyFont="1" applyAlignment="1">
      <alignment vertical="top" wrapText="1"/>
      <protection/>
    </xf>
    <xf numFmtId="4" fontId="17" fillId="0" borderId="0" xfId="68" applyNumberFormat="1" applyFont="1">
      <alignment/>
      <protection/>
    </xf>
    <xf numFmtId="4" fontId="40" fillId="0" borderId="0" xfId="68" applyNumberFormat="1" applyFont="1" applyAlignment="1">
      <alignment vertical="top" wrapText="1"/>
      <protection/>
    </xf>
    <xf numFmtId="4" fontId="40" fillId="0" borderId="0" xfId="68" applyNumberFormat="1" applyFont="1" applyAlignment="1">
      <alignment horizontal="center" vertical="top" wrapText="1"/>
      <protection/>
    </xf>
    <xf numFmtId="1" fontId="40" fillId="0" borderId="0" xfId="68" applyNumberFormat="1" applyFont="1" applyAlignment="1">
      <alignment horizontal="center" vertical="top" wrapText="1"/>
      <protection/>
    </xf>
    <xf numFmtId="1" fontId="17" fillId="0" borderId="0" xfId="68" applyNumberFormat="1" applyFont="1" applyAlignment="1">
      <alignment horizontal="center"/>
      <protection/>
    </xf>
    <xf numFmtId="1" fontId="17" fillId="0" borderId="0" xfId="68" applyNumberFormat="1" applyFont="1">
      <alignment/>
      <protection/>
    </xf>
    <xf numFmtId="0" fontId="17" fillId="0" borderId="26" xfId="68" applyFont="1" applyBorder="1" applyAlignment="1">
      <alignment vertical="top"/>
      <protection/>
    </xf>
    <xf numFmtId="4" fontId="40" fillId="0" borderId="23" xfId="68" applyNumberFormat="1" applyFont="1" applyBorder="1" applyAlignment="1">
      <alignment vertical="top" wrapText="1"/>
      <protection/>
    </xf>
    <xf numFmtId="4" fontId="17" fillId="0" borderId="23" xfId="68" applyNumberFormat="1" applyFont="1" applyBorder="1" applyAlignment="1">
      <alignment vertical="top" wrapText="1"/>
      <protection/>
    </xf>
    <xf numFmtId="1" fontId="17" fillId="0" borderId="23" xfId="68" applyNumberFormat="1" applyFont="1" applyBorder="1">
      <alignment/>
      <protection/>
    </xf>
    <xf numFmtId="4" fontId="17" fillId="0" borderId="23" xfId="68" applyNumberFormat="1" applyFont="1" applyBorder="1">
      <alignment/>
      <protection/>
    </xf>
    <xf numFmtId="4" fontId="17" fillId="0" borderId="0" xfId="68" applyNumberFormat="1" applyFont="1" applyAlignment="1">
      <alignment horizontal="right"/>
      <protection/>
    </xf>
    <xf numFmtId="189" fontId="44" fillId="0" borderId="0" xfId="0" applyNumberFormat="1" applyFont="1" applyBorder="1" applyAlignment="1">
      <alignment/>
    </xf>
    <xf numFmtId="0" fontId="17" fillId="0" borderId="0" xfId="68" applyFont="1" applyBorder="1" applyAlignment="1">
      <alignment vertical="top"/>
      <protection/>
    </xf>
    <xf numFmtId="0" fontId="17" fillId="0" borderId="0" xfId="68" applyFont="1" applyBorder="1" applyAlignment="1">
      <alignment vertical="top"/>
      <protection/>
    </xf>
    <xf numFmtId="0" fontId="106" fillId="0" borderId="0" xfId="68" applyFont="1" applyAlignment="1">
      <alignment vertical="top"/>
      <protection/>
    </xf>
    <xf numFmtId="4" fontId="17" fillId="0" borderId="0" xfId="68" applyNumberFormat="1" applyFont="1" applyBorder="1" applyAlignment="1">
      <alignment vertical="top" wrapText="1"/>
      <protection/>
    </xf>
    <xf numFmtId="4" fontId="44" fillId="0" borderId="0" xfId="68" applyNumberFormat="1" applyFont="1" applyFill="1" applyBorder="1" applyAlignment="1">
      <alignment vertical="top" wrapText="1"/>
      <protection/>
    </xf>
    <xf numFmtId="4" fontId="40" fillId="0" borderId="0" xfId="68" applyNumberFormat="1" applyFont="1" applyBorder="1" applyAlignment="1">
      <alignment vertical="top" wrapText="1"/>
      <protection/>
    </xf>
    <xf numFmtId="4" fontId="44" fillId="0" borderId="0" xfId="68" applyNumberFormat="1" applyFont="1" applyFill="1" applyAlignment="1">
      <alignment vertical="top" wrapText="1"/>
      <protection/>
    </xf>
    <xf numFmtId="4" fontId="17" fillId="0" borderId="0" xfId="68" applyNumberFormat="1" applyFont="1" applyBorder="1" applyAlignment="1">
      <alignment vertical="top" wrapText="1"/>
      <protection/>
    </xf>
    <xf numFmtId="4" fontId="106" fillId="0" borderId="0" xfId="68" applyNumberFormat="1" applyFont="1" applyAlignment="1">
      <alignment vertical="top" wrapText="1"/>
      <protection/>
    </xf>
    <xf numFmtId="4" fontId="43" fillId="0" borderId="0" xfId="68" applyNumberFormat="1" applyFont="1" applyFill="1" applyAlignment="1">
      <alignment vertical="top" wrapText="1"/>
      <protection/>
    </xf>
    <xf numFmtId="1" fontId="17" fillId="0" borderId="0" xfId="68" applyNumberFormat="1" applyFont="1" applyBorder="1" applyAlignment="1">
      <alignment horizontal="center"/>
      <protection/>
    </xf>
    <xf numFmtId="4" fontId="106" fillId="0" borderId="0" xfId="68" applyNumberFormat="1" applyFont="1" applyAlignment="1">
      <alignment vertical="top" wrapText="1"/>
      <protection/>
    </xf>
    <xf numFmtId="1" fontId="17" fillId="0" borderId="0" xfId="68" applyNumberFormat="1" applyFont="1" applyBorder="1" applyAlignment="1">
      <alignment horizontal="center"/>
      <protection/>
    </xf>
    <xf numFmtId="1" fontId="17" fillId="0" borderId="0" xfId="68" applyNumberFormat="1" applyFont="1" applyBorder="1">
      <alignment/>
      <protection/>
    </xf>
    <xf numFmtId="1" fontId="17" fillId="0" borderId="0" xfId="68" applyNumberFormat="1" applyFont="1" applyBorder="1">
      <alignment/>
      <protection/>
    </xf>
    <xf numFmtId="1" fontId="106" fillId="0" borderId="0" xfId="68" applyNumberFormat="1" applyFont="1">
      <alignment/>
      <protection/>
    </xf>
    <xf numFmtId="4" fontId="17" fillId="0" borderId="0" xfId="68" applyNumberFormat="1" applyFont="1" applyBorder="1">
      <alignment/>
      <protection/>
    </xf>
    <xf numFmtId="4" fontId="17" fillId="0" borderId="0" xfId="68" applyNumberFormat="1" applyFont="1" applyBorder="1">
      <alignment/>
      <protection/>
    </xf>
    <xf numFmtId="4" fontId="106" fillId="0" borderId="0" xfId="68" applyNumberFormat="1" applyFont="1">
      <alignment/>
      <protection/>
    </xf>
    <xf numFmtId="188" fontId="17" fillId="0" borderId="25" xfId="68" applyNumberFormat="1" applyFont="1" applyBorder="1">
      <alignment/>
      <protection/>
    </xf>
    <xf numFmtId="4" fontId="43" fillId="0" borderId="0" xfId="68" applyNumberFormat="1" applyFont="1" applyFill="1" applyBorder="1" applyAlignment="1">
      <alignment vertical="top" wrapText="1"/>
      <protection/>
    </xf>
    <xf numFmtId="4" fontId="40" fillId="0" borderId="0" xfId="0" applyNumberFormat="1" applyFont="1" applyBorder="1" applyAlignment="1">
      <alignment/>
    </xf>
    <xf numFmtId="4" fontId="17" fillId="0" borderId="0" xfId="0" applyNumberFormat="1" applyFont="1" applyBorder="1" applyAlignment="1">
      <alignment/>
    </xf>
    <xf numFmtId="187" fontId="17" fillId="0" borderId="0" xfId="0" applyNumberFormat="1" applyFont="1" applyBorder="1" applyAlignment="1">
      <alignment/>
    </xf>
    <xf numFmtId="187" fontId="40" fillId="0" borderId="0" xfId="0" applyNumberFormat="1" applyFont="1" applyAlignment="1">
      <alignment/>
    </xf>
    <xf numFmtId="49" fontId="34" fillId="0" borderId="0" xfId="0" applyNumberFormat="1" applyFont="1" applyFill="1" applyAlignment="1">
      <alignment horizontal="left" vertical="top" wrapText="1"/>
    </xf>
    <xf numFmtId="49" fontId="0" fillId="0" borderId="0" xfId="0" applyNumberFormat="1" applyFill="1" applyAlignment="1">
      <alignment horizontal="left" vertical="top" wrapText="1" indent="1"/>
    </xf>
    <xf numFmtId="4" fontId="32" fillId="0" borderId="0" xfId="0" applyNumberFormat="1" applyFont="1" applyFill="1" applyAlignment="1">
      <alignment horizontal="right" vertical="top"/>
    </xf>
    <xf numFmtId="4" fontId="32" fillId="0" borderId="0" xfId="0" applyNumberFormat="1" applyFont="1" applyFill="1" applyAlignment="1">
      <alignment horizontal="center" vertical="top"/>
    </xf>
    <xf numFmtId="184" fontId="0" fillId="0" borderId="0" xfId="0" applyNumberFormat="1" applyFill="1" applyAlignment="1">
      <alignment horizontal="right" vertical="top"/>
    </xf>
    <xf numFmtId="49" fontId="1" fillId="0" borderId="0" xfId="0" applyNumberFormat="1" applyFont="1" applyFill="1" applyAlignment="1">
      <alignment vertical="top"/>
    </xf>
    <xf numFmtId="0" fontId="35" fillId="0" borderId="0" xfId="0" applyFont="1" applyFill="1" applyAlignment="1">
      <alignment vertical="top"/>
    </xf>
    <xf numFmtId="4" fontId="36" fillId="0" borderId="0" xfId="0" applyNumberFormat="1" applyFont="1" applyFill="1" applyAlignment="1">
      <alignment horizontal="center" vertical="top"/>
    </xf>
    <xf numFmtId="184" fontId="37" fillId="0" borderId="0" xfId="0" applyNumberFormat="1" applyFont="1" applyFill="1" applyAlignment="1">
      <alignment horizontal="left" vertical="top"/>
    </xf>
    <xf numFmtId="49" fontId="1" fillId="0" borderId="0" xfId="0" applyNumberFormat="1" applyFont="1" applyFill="1" applyAlignment="1">
      <alignment horizontal="left" vertical="top" wrapText="1" indent="1"/>
    </xf>
    <xf numFmtId="49" fontId="32" fillId="0" borderId="0" xfId="0" applyNumberFormat="1" applyFont="1" applyFill="1" applyAlignment="1">
      <alignment horizontal="center" vertical="top" wrapText="1"/>
    </xf>
    <xf numFmtId="49" fontId="38" fillId="0" borderId="0" xfId="0" applyNumberFormat="1" applyFont="1" applyFill="1" applyAlignment="1">
      <alignment horizontal="left" vertical="top" wrapText="1" indent="1"/>
    </xf>
    <xf numFmtId="4" fontId="38" fillId="0" borderId="0" xfId="0" applyNumberFormat="1" applyFont="1" applyFill="1" applyAlignment="1">
      <alignment horizontal="right" vertical="top"/>
    </xf>
    <xf numFmtId="49" fontId="39" fillId="0" borderId="0" xfId="0" applyNumberFormat="1" applyFont="1" applyFill="1" applyAlignment="1">
      <alignment horizontal="center" vertical="top" wrapText="1"/>
    </xf>
    <xf numFmtId="0" fontId="17" fillId="0" borderId="0" xfId="68" applyAlignment="1">
      <alignment wrapText="1"/>
      <protection/>
    </xf>
    <xf numFmtId="49" fontId="71" fillId="0" borderId="0" xfId="68" applyNumberFormat="1" applyFont="1" applyAlignment="1">
      <alignment horizontal="left" wrapText="1"/>
      <protection/>
    </xf>
    <xf numFmtId="0" fontId="107" fillId="0" borderId="0" xfId="69" applyFont="1" applyAlignment="1">
      <alignment horizontal="center" wrapText="1"/>
      <protection/>
    </xf>
    <xf numFmtId="0" fontId="103" fillId="0" borderId="0" xfId="69" applyFont="1" applyAlignment="1">
      <alignment wrapText="1"/>
      <protection/>
    </xf>
    <xf numFmtId="0" fontId="17" fillId="0" borderId="0" xfId="68" applyFont="1" applyBorder="1" applyAlignment="1">
      <alignment wrapText="1"/>
      <protection/>
    </xf>
    <xf numFmtId="0" fontId="17" fillId="0" borderId="0" xfId="68" applyBorder="1" applyAlignment="1">
      <alignment wrapText="1"/>
      <protection/>
    </xf>
    <xf numFmtId="189" fontId="17" fillId="0" borderId="0" xfId="68" applyNumberFormat="1" applyBorder="1" applyAlignment="1">
      <alignment horizontal="right" wrapText="1"/>
      <protection/>
    </xf>
    <xf numFmtId="0" fontId="40" fillId="0" borderId="0" xfId="69" applyFont="1" applyAlignment="1">
      <alignment horizontal="center" vertical="top" wrapText="1"/>
      <protection/>
    </xf>
    <xf numFmtId="0" fontId="107" fillId="0" borderId="0" xfId="69" applyFont="1" applyAlignment="1">
      <alignment horizontal="center" vertical="top" wrapText="1"/>
      <protection/>
    </xf>
    <xf numFmtId="49" fontId="17" fillId="0" borderId="0" xfId="68" applyNumberFormat="1" applyFont="1" applyBorder="1" applyAlignment="1">
      <alignment horizontal="left" wrapText="1"/>
      <protection/>
    </xf>
    <xf numFmtId="193" fontId="17" fillId="0" borderId="0" xfId="68" applyNumberFormat="1" applyBorder="1" applyAlignment="1">
      <alignment wrapText="1"/>
      <protection/>
    </xf>
    <xf numFmtId="49" fontId="17" fillId="0" borderId="0" xfId="73" applyNumberFormat="1" applyFont="1" applyBorder="1" applyAlignment="1">
      <alignment horizontal="left" wrapText="1"/>
      <protection/>
    </xf>
    <xf numFmtId="0" fontId="40" fillId="0" borderId="0" xfId="68" applyFont="1" applyAlignment="1">
      <alignment horizontal="center" vertical="top" wrapText="1"/>
      <protection/>
    </xf>
    <xf numFmtId="0" fontId="17" fillId="0" borderId="0" xfId="68" applyFont="1" applyAlignment="1">
      <alignment wrapText="1"/>
      <protection/>
    </xf>
    <xf numFmtId="0" fontId="17" fillId="0" borderId="0" xfId="68" applyAlignment="1">
      <alignment vertical="top" wrapText="1"/>
      <protection/>
    </xf>
    <xf numFmtId="0" fontId="74" fillId="0" borderId="0" xfId="68" applyFont="1" applyAlignment="1">
      <alignment vertical="top" wrapText="1"/>
      <protection/>
    </xf>
    <xf numFmtId="189" fontId="17" fillId="0" borderId="0" xfId="68" applyNumberFormat="1" applyFill="1" applyBorder="1" applyAlignment="1">
      <alignment horizontal="right" wrapText="1"/>
      <protection/>
    </xf>
    <xf numFmtId="0" fontId="75" fillId="0" borderId="0" xfId="68" applyFont="1" applyAlignment="1">
      <alignment vertical="top" wrapText="1"/>
      <protection/>
    </xf>
    <xf numFmtId="0" fontId="75" fillId="0" borderId="0" xfId="68" applyFont="1" applyAlignment="1">
      <alignment wrapText="1"/>
      <protection/>
    </xf>
    <xf numFmtId="189" fontId="17" fillId="0" borderId="0" xfId="68" applyNumberFormat="1" applyAlignment="1">
      <alignment horizontal="right" wrapText="1"/>
      <protection/>
    </xf>
    <xf numFmtId="0" fontId="74" fillId="0" borderId="0" xfId="68" applyFont="1" applyAlignment="1">
      <alignment wrapText="1"/>
      <protection/>
    </xf>
    <xf numFmtId="0" fontId="76" fillId="0" borderId="0" xfId="68" applyFont="1" applyAlignment="1">
      <alignment horizontal="left" wrapText="1"/>
      <protection/>
    </xf>
    <xf numFmtId="0" fontId="76" fillId="0" borderId="0" xfId="68" applyFont="1" applyAlignment="1">
      <alignment wrapText="1"/>
      <protection/>
    </xf>
    <xf numFmtId="49" fontId="7" fillId="0" borderId="0" xfId="0" applyNumberFormat="1" applyFont="1" applyFill="1" applyBorder="1" applyAlignment="1">
      <alignment horizontal="justify" vertical="top"/>
    </xf>
    <xf numFmtId="0" fontId="17" fillId="0" borderId="0" xfId="68" applyFont="1" applyAlignment="1">
      <alignment/>
      <protection/>
    </xf>
    <xf numFmtId="0" fontId="0" fillId="0" borderId="0" xfId="0" applyFont="1" applyAlignment="1">
      <alignment horizontal="left" vertical="top" wrapText="1"/>
    </xf>
    <xf numFmtId="4" fontId="17" fillId="0" borderId="0" xfId="0" applyNumberFormat="1" applyFont="1" applyAlignment="1">
      <alignment vertical="top" wrapText="1"/>
    </xf>
    <xf numFmtId="0" fontId="0" fillId="0" borderId="0" xfId="0" applyFont="1" applyAlignment="1">
      <alignment wrapText="1"/>
    </xf>
    <xf numFmtId="4" fontId="0" fillId="0" borderId="0" xfId="0" applyNumberFormat="1" applyFill="1" applyBorder="1" applyAlignment="1">
      <alignment/>
    </xf>
    <xf numFmtId="0" fontId="9" fillId="0" borderId="27" xfId="0" applyFont="1" applyFill="1" applyBorder="1" applyAlignment="1">
      <alignment horizontal="center"/>
    </xf>
    <xf numFmtId="4" fontId="0" fillId="0" borderId="0" xfId="0" applyNumberFormat="1" applyFont="1" applyAlignment="1">
      <alignment/>
    </xf>
    <xf numFmtId="4" fontId="24" fillId="54" borderId="0" xfId="0" applyNumberFormat="1" applyFont="1" applyFill="1" applyAlignment="1" applyProtection="1">
      <alignment/>
      <protection locked="0"/>
    </xf>
    <xf numFmtId="4" fontId="32" fillId="54" borderId="0" xfId="0" applyNumberFormat="1" applyFont="1" applyFill="1" applyAlignment="1" applyProtection="1">
      <alignment horizontal="right" vertical="top"/>
      <protection locked="0"/>
    </xf>
    <xf numFmtId="4" fontId="33" fillId="54" borderId="0" xfId="0" applyNumberFormat="1" applyFont="1" applyFill="1" applyAlignment="1" applyProtection="1">
      <alignment horizontal="right" vertical="top"/>
      <protection locked="0"/>
    </xf>
    <xf numFmtId="4" fontId="17" fillId="54" borderId="0" xfId="68" applyNumberFormat="1" applyFont="1" applyFill="1" applyProtection="1">
      <alignment/>
      <protection locked="0"/>
    </xf>
    <xf numFmtId="4" fontId="17" fillId="54" borderId="0" xfId="68" applyNumberFormat="1" applyFont="1" applyFill="1" applyAlignment="1" applyProtection="1">
      <alignment horizontal="right"/>
      <protection locked="0"/>
    </xf>
    <xf numFmtId="4" fontId="17" fillId="54" borderId="0" xfId="68" applyNumberFormat="1" applyFont="1" applyFill="1" applyBorder="1" applyProtection="1">
      <alignment/>
      <protection locked="0"/>
    </xf>
    <xf numFmtId="0" fontId="0" fillId="0" borderId="0" xfId="0" applyAlignment="1">
      <alignment/>
    </xf>
    <xf numFmtId="0" fontId="0" fillId="0" borderId="0" xfId="0" applyFont="1" applyAlignment="1">
      <alignment vertical="top"/>
    </xf>
    <xf numFmtId="173" fontId="0" fillId="54" borderId="0" xfId="109" applyFont="1" applyFill="1" applyAlignment="1" applyProtection="1">
      <alignment/>
      <protection locked="0"/>
    </xf>
    <xf numFmtId="44" fontId="0" fillId="54" borderId="0" xfId="0" applyNumberFormat="1" applyFill="1" applyAlignment="1" applyProtection="1">
      <alignment horizontal="right" vertical="top"/>
      <protection locked="0"/>
    </xf>
    <xf numFmtId="44" fontId="0" fillId="54" borderId="0" xfId="113" applyNumberFormat="1" applyFont="1" applyFill="1" applyBorder="1" applyAlignment="1" applyProtection="1">
      <alignment horizontal="right" vertical="top"/>
      <protection locked="0"/>
    </xf>
    <xf numFmtId="44" fontId="0" fillId="54" borderId="0" xfId="113" applyNumberFormat="1" applyFont="1" applyFill="1" applyBorder="1" applyAlignment="1" applyProtection="1">
      <alignment horizontal="right" vertical="top"/>
      <protection locked="0"/>
    </xf>
    <xf numFmtId="44" fontId="0" fillId="54" borderId="0" xfId="113" applyNumberFormat="1" applyFont="1" applyFill="1" applyAlignment="1" applyProtection="1">
      <alignment horizontal="right" vertical="top"/>
      <protection locked="0"/>
    </xf>
    <xf numFmtId="44" fontId="0" fillId="54" borderId="0" xfId="113" applyNumberFormat="1" applyFont="1" applyFill="1" applyAlignment="1" applyProtection="1">
      <alignment horizontal="right" vertical="top"/>
      <protection locked="0"/>
    </xf>
    <xf numFmtId="44" fontId="0" fillId="54" borderId="0" xfId="113" applyNumberFormat="1" applyFont="1" applyFill="1" applyBorder="1" applyAlignment="1" applyProtection="1">
      <alignment horizontal="left" vertical="top"/>
      <protection locked="0"/>
    </xf>
    <xf numFmtId="184" fontId="0" fillId="0" borderId="0" xfId="0" applyNumberFormat="1" applyFont="1" applyAlignment="1">
      <alignment horizontal="right" vertical="top"/>
    </xf>
    <xf numFmtId="4" fontId="32" fillId="0" borderId="0" xfId="0" applyNumberFormat="1" applyFont="1" applyFill="1" applyAlignment="1" applyProtection="1">
      <alignment horizontal="right" vertical="top"/>
      <protection/>
    </xf>
    <xf numFmtId="0" fontId="72" fillId="0" borderId="0" xfId="68" applyFont="1" applyAlignment="1">
      <alignment horizontal="center" wrapText="1"/>
      <protection/>
    </xf>
    <xf numFmtId="0" fontId="17" fillId="0" borderId="0" xfId="69" applyFont="1" applyAlignment="1">
      <alignment horizontal="left" wrapText="1"/>
      <protection/>
    </xf>
    <xf numFmtId="0" fontId="17" fillId="0" borderId="0" xfId="68" applyFont="1" applyBorder="1" applyAlignment="1">
      <alignment horizontal="left" wrapText="1"/>
      <protection/>
    </xf>
    <xf numFmtId="0" fontId="17" fillId="0" borderId="0" xfId="68" applyFont="1" applyFill="1" applyAlignment="1">
      <alignment horizontal="left" wrapText="1"/>
      <protection/>
    </xf>
    <xf numFmtId="0" fontId="103" fillId="0" borderId="0" xfId="69" applyFont="1" applyAlignment="1">
      <alignment horizontal="left" wrapText="1"/>
      <protection/>
    </xf>
    <xf numFmtId="49" fontId="17" fillId="0" borderId="0" xfId="73" applyNumberFormat="1" applyFont="1" applyBorder="1" applyAlignment="1">
      <alignment horizontal="left" wrapText="1"/>
      <protection/>
    </xf>
    <xf numFmtId="49" fontId="0" fillId="0" borderId="0" xfId="73" applyNumberFormat="1" applyFont="1" applyBorder="1" applyAlignment="1">
      <alignment horizontal="left" wrapText="1"/>
      <protection/>
    </xf>
    <xf numFmtId="0" fontId="17" fillId="0" borderId="0" xfId="68" applyFont="1" applyAlignment="1">
      <alignment horizontal="left" wrapText="1"/>
      <protection/>
    </xf>
    <xf numFmtId="0" fontId="1" fillId="0" borderId="0" xfId="0" applyFont="1" applyAlignment="1">
      <alignment horizontal="center"/>
    </xf>
    <xf numFmtId="0" fontId="14" fillId="0" borderId="0" xfId="0" applyFont="1" applyAlignment="1">
      <alignment horizontal="center" vertical="justify" wrapText="1"/>
    </xf>
    <xf numFmtId="0" fontId="7" fillId="0" borderId="0" xfId="0" applyFont="1" applyAlignment="1">
      <alignment horizontal="center" wrapText="1"/>
    </xf>
    <xf numFmtId="0" fontId="7" fillId="0" borderId="0" xfId="0" applyFont="1" applyAlignment="1">
      <alignment horizontal="center"/>
    </xf>
    <xf numFmtId="0" fontId="16" fillId="0" borderId="0" xfId="0" applyFont="1" applyAlignment="1">
      <alignment horizontal="justify" vertical="center" wrapText="1"/>
    </xf>
    <xf numFmtId="0" fontId="15" fillId="0" borderId="0" xfId="0" applyFont="1" applyAlignment="1">
      <alignment horizontal="center"/>
    </xf>
    <xf numFmtId="0" fontId="108" fillId="0" borderId="0" xfId="0" applyFont="1" applyAlignment="1">
      <alignment horizontal="center" wrapText="1"/>
    </xf>
    <xf numFmtId="0" fontId="11" fillId="0" borderId="0" xfId="0" applyFont="1" applyAlignment="1">
      <alignment wrapText="1"/>
    </xf>
    <xf numFmtId="4" fontId="11" fillId="0" borderId="0" xfId="0" applyNumberFormat="1" applyFont="1" applyAlignment="1">
      <alignment/>
    </xf>
    <xf numFmtId="0" fontId="105" fillId="0" borderId="0" xfId="0" applyFont="1" applyAlignment="1">
      <alignment horizontal="center" wrapText="1"/>
    </xf>
    <xf numFmtId="4" fontId="11" fillId="0" borderId="0" xfId="0" applyNumberFormat="1" applyFont="1" applyAlignment="1">
      <alignment horizontal="center"/>
    </xf>
    <xf numFmtId="0" fontId="100" fillId="0" borderId="0" xfId="0" applyFont="1" applyBorder="1" applyAlignment="1">
      <alignment wrapText="1"/>
    </xf>
    <xf numFmtId="0" fontId="105" fillId="0" borderId="0" xfId="0" applyFont="1" applyBorder="1" applyAlignment="1">
      <alignment horizontal="center" wrapText="1"/>
    </xf>
    <xf numFmtId="0" fontId="11" fillId="0" borderId="0" xfId="0" applyFont="1" applyBorder="1" applyAlignment="1">
      <alignment wrapText="1"/>
    </xf>
    <xf numFmtId="0" fontId="7" fillId="0" borderId="0" xfId="0" applyFont="1" applyBorder="1" applyAlignment="1">
      <alignment horizontal="center" wrapText="1"/>
    </xf>
    <xf numFmtId="0" fontId="0" fillId="0" borderId="0" xfId="0" applyAlignment="1">
      <alignment wrapText="1"/>
    </xf>
    <xf numFmtId="0" fontId="100" fillId="0" borderId="0" xfId="0" applyFont="1" applyAlignment="1">
      <alignment wrapText="1"/>
    </xf>
    <xf numFmtId="0" fontId="11" fillId="0" borderId="28" xfId="0" applyFont="1" applyBorder="1" applyAlignment="1">
      <alignment horizontal="center" wrapText="1"/>
    </xf>
    <xf numFmtId="4" fontId="11" fillId="0" borderId="29" xfId="0" applyNumberFormat="1" applyFont="1" applyBorder="1" applyAlignment="1">
      <alignment/>
    </xf>
    <xf numFmtId="0" fontId="12" fillId="0" borderId="0" xfId="0" applyFont="1" applyAlignment="1">
      <alignment horizontal="right"/>
    </xf>
    <xf numFmtId="4" fontId="12" fillId="0" borderId="0" xfId="0" applyNumberFormat="1" applyFont="1" applyAlignment="1">
      <alignment/>
    </xf>
    <xf numFmtId="0" fontId="11" fillId="0" borderId="0" xfId="0" applyFont="1" applyAlignment="1">
      <alignment horizontal="right"/>
    </xf>
    <xf numFmtId="0" fontId="12" fillId="0" borderId="0" xfId="0" applyFont="1" applyAlignment="1">
      <alignment horizontal="center" wrapText="1"/>
    </xf>
    <xf numFmtId="0" fontId="12" fillId="0" borderId="0" xfId="0" applyFont="1" applyAlignment="1">
      <alignment horizontal="center"/>
    </xf>
    <xf numFmtId="0" fontId="11" fillId="0" borderId="0" xfId="0" applyFont="1" applyAlignment="1">
      <alignment horizontal="right" wrapText="1"/>
    </xf>
    <xf numFmtId="0" fontId="13" fillId="0" borderId="0" xfId="0" applyFont="1" applyAlignment="1">
      <alignment horizontal="right"/>
    </xf>
    <xf numFmtId="4" fontId="13" fillId="0" borderId="0" xfId="0" applyNumberFormat="1" applyFont="1" applyAlignment="1">
      <alignment/>
    </xf>
    <xf numFmtId="0" fontId="4" fillId="0" borderId="0" xfId="0" applyFont="1" applyAlignment="1">
      <alignment horizontal="center"/>
    </xf>
    <xf numFmtId="49" fontId="1" fillId="0" borderId="0" xfId="0" applyNumberFormat="1" applyFont="1" applyAlignment="1">
      <alignment horizontal="left" vertical="top" wrapText="1"/>
    </xf>
    <xf numFmtId="49" fontId="2" fillId="0" borderId="0" xfId="0" applyNumberFormat="1" applyFont="1" applyAlignment="1">
      <alignment horizontal="center" vertical="top"/>
    </xf>
    <xf numFmtId="49" fontId="2" fillId="0" borderId="0" xfId="0" applyNumberFormat="1" applyFont="1" applyFill="1" applyAlignment="1">
      <alignment horizontal="center" vertical="top"/>
    </xf>
    <xf numFmtId="4" fontId="17" fillId="0" borderId="0" xfId="68" applyNumberFormat="1" applyFont="1" applyAlignment="1">
      <alignment horizontal="left" vertical="top" wrapText="1"/>
      <protection/>
    </xf>
  </cellXfs>
  <cellStyles count="105">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40 % – Poudarek1" xfId="27"/>
    <cellStyle name="40 % – Poudarek1 2" xfId="28"/>
    <cellStyle name="40 % – Poudarek2" xfId="29"/>
    <cellStyle name="40 % – Poudarek2 2" xfId="30"/>
    <cellStyle name="40 % – Poudarek3" xfId="31"/>
    <cellStyle name="40 % – Poudarek3 2" xfId="32"/>
    <cellStyle name="40 % – Poudarek4" xfId="33"/>
    <cellStyle name="40 % – Poudarek4 2" xfId="34"/>
    <cellStyle name="40 % – Poudarek5" xfId="35"/>
    <cellStyle name="40 % – Poudarek5 2" xfId="36"/>
    <cellStyle name="40 % – Poudarek6" xfId="37"/>
    <cellStyle name="40 % – Poudarek6 2" xfId="38"/>
    <cellStyle name="60 % – Poudarek1" xfId="39"/>
    <cellStyle name="60 % – Poudarek1 2" xfId="40"/>
    <cellStyle name="60 % – Poudarek2" xfId="41"/>
    <cellStyle name="60 % – Poudarek2 2" xfId="42"/>
    <cellStyle name="60 % – Poudarek3" xfId="43"/>
    <cellStyle name="60 % – Poudarek3 2" xfId="44"/>
    <cellStyle name="60 % – Poudarek4" xfId="45"/>
    <cellStyle name="60 % – Poudarek4 2" xfId="46"/>
    <cellStyle name="60 % – Poudarek5" xfId="47"/>
    <cellStyle name="60 % – Poudarek5 2" xfId="48"/>
    <cellStyle name="60 % – Poudarek6" xfId="49"/>
    <cellStyle name="60 % – Poudarek6 2" xfId="50"/>
    <cellStyle name="Comma 2" xfId="51"/>
    <cellStyle name="Dobro" xfId="52"/>
    <cellStyle name="Dobro 2" xfId="53"/>
    <cellStyle name="Hyperlink" xfId="54"/>
    <cellStyle name="Hiperpovezava 2" xfId="55"/>
    <cellStyle name="Izhod" xfId="56"/>
    <cellStyle name="Izhod 2" xfId="57"/>
    <cellStyle name="Naslov" xfId="58"/>
    <cellStyle name="Naslov 1" xfId="59"/>
    <cellStyle name="Naslov 1 2" xfId="60"/>
    <cellStyle name="Naslov 2" xfId="61"/>
    <cellStyle name="Naslov 2 2" xfId="62"/>
    <cellStyle name="Naslov 3" xfId="63"/>
    <cellStyle name="Naslov 3 2" xfId="64"/>
    <cellStyle name="Naslov 4" xfId="65"/>
    <cellStyle name="Naslov 4 2" xfId="66"/>
    <cellStyle name="Naslov 5" xfId="67"/>
    <cellStyle name="Navadno 2" xfId="68"/>
    <cellStyle name="Navadno 2 6" xfId="69"/>
    <cellStyle name="Navadno 3" xfId="70"/>
    <cellStyle name="Navadno 4" xfId="71"/>
    <cellStyle name="Navadno 5" xfId="72"/>
    <cellStyle name="Navadno_SLOV_C" xfId="73"/>
    <cellStyle name="Nevtralno" xfId="74"/>
    <cellStyle name="Nevtralno 2" xfId="75"/>
    <cellStyle name="Normal_rekapitulacija" xfId="76"/>
    <cellStyle name="Followed Hyperlink" xfId="77"/>
    <cellStyle name="Percent" xfId="78"/>
    <cellStyle name="Odstotek 2" xfId="79"/>
    <cellStyle name="Odstotek 3" xfId="80"/>
    <cellStyle name="Opomba" xfId="81"/>
    <cellStyle name="Opomba 2" xfId="82"/>
    <cellStyle name="Opozorilo" xfId="83"/>
    <cellStyle name="Opozorilo 2" xfId="84"/>
    <cellStyle name="Pojasnjevalno besedilo" xfId="85"/>
    <cellStyle name="Pojasnjevalno besedilo 2" xfId="86"/>
    <cellStyle name="Poudarek1" xfId="87"/>
    <cellStyle name="Poudarek1 2" xfId="88"/>
    <cellStyle name="Poudarek2" xfId="89"/>
    <cellStyle name="Poudarek2 2" xfId="90"/>
    <cellStyle name="Poudarek3" xfId="91"/>
    <cellStyle name="Poudarek3 2" xfId="92"/>
    <cellStyle name="Poudarek4" xfId="93"/>
    <cellStyle name="Poudarek4 2" xfId="94"/>
    <cellStyle name="Poudarek5" xfId="95"/>
    <cellStyle name="Poudarek5 2" xfId="96"/>
    <cellStyle name="Poudarek6" xfId="97"/>
    <cellStyle name="Poudarek6 2" xfId="98"/>
    <cellStyle name="Povezana celica" xfId="99"/>
    <cellStyle name="Povezana celica 2" xfId="100"/>
    <cellStyle name="Preveri celico" xfId="101"/>
    <cellStyle name="Preveri celico 2" xfId="102"/>
    <cellStyle name="Računanje" xfId="103"/>
    <cellStyle name="Računanje 2" xfId="104"/>
    <cellStyle name="Slabo" xfId="105"/>
    <cellStyle name="Slabo 2" xfId="106"/>
    <cellStyle name="Currency" xfId="107"/>
    <cellStyle name="Currency [0]" xfId="108"/>
    <cellStyle name="Comma" xfId="109"/>
    <cellStyle name="Comma [0]" xfId="110"/>
    <cellStyle name="Vejica 2" xfId="111"/>
    <cellStyle name="Vejica 3" xfId="112"/>
    <cellStyle name="Vejica 4" xfId="113"/>
    <cellStyle name="Vejica 5" xfId="114"/>
    <cellStyle name="Vnos" xfId="115"/>
    <cellStyle name="Vnos 2" xfId="116"/>
    <cellStyle name="Vsota" xfId="117"/>
    <cellStyle name="Vsota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arnostniki\PROMETNI%20SEKTOR\Ales%20Bucaj\22-0429_COL\Razpis\popis%20del-sprememb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arnostniki\PROMETNI%20SEKTOR\Ales%20Bucaj\21-1723_IG\Razpis\popis%20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OMBE"/>
      <sheetName val="PREDRAČUN"/>
      <sheetName val="CR"/>
      <sheetName val="NN-SN"/>
      <sheetName val="TK"/>
      <sheetName val="Vodovod P"/>
      <sheetName val="Vodovod R"/>
      <sheetName val="Vodovod S"/>
      <sheetName val="Vodovod Sev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OMBE"/>
      <sheetName val="REKAPITULACIJA"/>
      <sheetName val="PROJEKTANTSKI PREDRAČU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145"/>
  <sheetViews>
    <sheetView view="pageBreakPreview" zoomScale="145" zoomScaleSheetLayoutView="145" zoomScalePageLayoutView="0" workbookViewId="0" topLeftCell="A10">
      <selection activeCell="B6" sqref="B6:I6"/>
    </sheetView>
  </sheetViews>
  <sheetFormatPr defaultColWidth="9.00390625" defaultRowHeight="12.75"/>
  <cols>
    <col min="1" max="1" width="6.00390625" style="367" customWidth="1"/>
    <col min="2" max="14" width="9.125" style="367" customWidth="1"/>
    <col min="15" max="16384" width="9.125" style="367" customWidth="1"/>
  </cols>
  <sheetData>
    <row r="2" ht="15.75">
      <c r="B2" s="368"/>
    </row>
    <row r="3" spans="1:9" ht="18" customHeight="1">
      <c r="A3" s="415" t="s">
        <v>813</v>
      </c>
      <c r="B3" s="415"/>
      <c r="C3" s="415"/>
      <c r="D3" s="415"/>
      <c r="E3" s="415"/>
      <c r="F3" s="415"/>
      <c r="G3" s="415"/>
      <c r="H3" s="415"/>
      <c r="I3" s="415"/>
    </row>
    <row r="5" spans="1:11" ht="12.75">
      <c r="A5" s="369"/>
      <c r="B5" s="370"/>
      <c r="C5" s="371"/>
      <c r="D5" s="372"/>
      <c r="E5" s="372"/>
      <c r="F5" s="372"/>
      <c r="G5" s="372"/>
      <c r="H5" s="372"/>
      <c r="I5" s="372"/>
      <c r="J5" s="373"/>
      <c r="K5" s="372"/>
    </row>
    <row r="6" spans="1:11" ht="27.75" customHeight="1">
      <c r="A6" s="374" t="s">
        <v>434</v>
      </c>
      <c r="B6" s="416" t="s">
        <v>814</v>
      </c>
      <c r="C6" s="416"/>
      <c r="D6" s="416"/>
      <c r="E6" s="416"/>
      <c r="F6" s="416"/>
      <c r="G6" s="416"/>
      <c r="H6" s="416"/>
      <c r="I6" s="416"/>
      <c r="J6" s="373"/>
      <c r="K6" s="372"/>
    </row>
    <row r="7" spans="1:11" ht="12.75">
      <c r="A7" s="375"/>
      <c r="B7" s="370"/>
      <c r="C7" s="376"/>
      <c r="D7" s="372"/>
      <c r="E7" s="372"/>
      <c r="F7" s="372"/>
      <c r="G7" s="372"/>
      <c r="H7" s="372"/>
      <c r="I7" s="372"/>
      <c r="J7" s="373"/>
      <c r="K7" s="372"/>
    </row>
    <row r="8" spans="1:11" ht="129.75" customHeight="1">
      <c r="A8" s="375" t="s">
        <v>436</v>
      </c>
      <c r="B8" s="417" t="s">
        <v>815</v>
      </c>
      <c r="C8" s="417"/>
      <c r="D8" s="417"/>
      <c r="E8" s="417"/>
      <c r="F8" s="417"/>
      <c r="G8" s="417"/>
      <c r="H8" s="417"/>
      <c r="I8" s="417"/>
      <c r="J8" s="373"/>
      <c r="K8" s="372"/>
    </row>
    <row r="9" spans="1:11" ht="12.75">
      <c r="A9" s="375"/>
      <c r="B9" s="371"/>
      <c r="C9" s="371"/>
      <c r="D9" s="372"/>
      <c r="E9" s="372"/>
      <c r="F9" s="372"/>
      <c r="G9" s="372"/>
      <c r="H9" s="372"/>
      <c r="I9" s="372"/>
      <c r="J9" s="373"/>
      <c r="K9" s="372"/>
    </row>
    <row r="10" spans="1:11" ht="27" customHeight="1">
      <c r="A10" s="375" t="s">
        <v>437</v>
      </c>
      <c r="B10" s="417" t="s">
        <v>816</v>
      </c>
      <c r="C10" s="417"/>
      <c r="D10" s="417"/>
      <c r="E10" s="417"/>
      <c r="F10" s="417"/>
      <c r="G10" s="417"/>
      <c r="H10" s="417"/>
      <c r="I10" s="417"/>
      <c r="J10" s="373"/>
      <c r="K10" s="372"/>
    </row>
    <row r="11" spans="1:11" ht="12.75">
      <c r="A11" s="375"/>
      <c r="B11" s="371"/>
      <c r="C11" s="372"/>
      <c r="D11" s="372"/>
      <c r="E11" s="372"/>
      <c r="F11" s="372"/>
      <c r="G11" s="372"/>
      <c r="H11" s="372"/>
      <c r="I11" s="372"/>
      <c r="J11" s="377"/>
      <c r="K11" s="372"/>
    </row>
    <row r="12" spans="1:11" ht="12.75">
      <c r="A12" s="375" t="s">
        <v>440</v>
      </c>
      <c r="B12" s="417" t="s">
        <v>817</v>
      </c>
      <c r="C12" s="417"/>
      <c r="D12" s="417"/>
      <c r="E12" s="417"/>
      <c r="F12" s="417"/>
      <c r="G12" s="417"/>
      <c r="H12" s="417"/>
      <c r="I12" s="417"/>
      <c r="J12" s="373"/>
      <c r="K12" s="372"/>
    </row>
    <row r="13" spans="1:11" ht="12.75">
      <c r="A13" s="375"/>
      <c r="B13" s="371"/>
      <c r="C13" s="371"/>
      <c r="D13" s="372"/>
      <c r="E13" s="372"/>
      <c r="F13" s="372"/>
      <c r="G13" s="372"/>
      <c r="H13" s="372"/>
      <c r="I13" s="372"/>
      <c r="J13" s="373"/>
      <c r="K13" s="372"/>
    </row>
    <row r="14" spans="1:11" ht="39.75" customHeight="1">
      <c r="A14" s="375" t="s">
        <v>442</v>
      </c>
      <c r="B14" s="417" t="s">
        <v>818</v>
      </c>
      <c r="C14" s="417"/>
      <c r="D14" s="417"/>
      <c r="E14" s="417"/>
      <c r="F14" s="417"/>
      <c r="G14" s="417"/>
      <c r="H14" s="417"/>
      <c r="I14" s="417"/>
      <c r="J14" s="373"/>
      <c r="K14" s="372"/>
    </row>
    <row r="15" spans="1:11" ht="12.75">
      <c r="A15" s="375"/>
      <c r="B15" s="371"/>
      <c r="C15" s="371"/>
      <c r="D15" s="372"/>
      <c r="E15" s="372"/>
      <c r="F15" s="372"/>
      <c r="G15" s="372"/>
      <c r="H15" s="372"/>
      <c r="I15" s="372"/>
      <c r="J15" s="373"/>
      <c r="K15" s="372"/>
    </row>
    <row r="16" spans="1:11" ht="12.75">
      <c r="A16" s="375" t="s">
        <v>444</v>
      </c>
      <c r="B16" s="417" t="s">
        <v>819</v>
      </c>
      <c r="C16" s="417"/>
      <c r="D16" s="417"/>
      <c r="E16" s="417"/>
      <c r="F16" s="417"/>
      <c r="G16" s="417"/>
      <c r="H16" s="417"/>
      <c r="I16" s="417"/>
      <c r="J16" s="377"/>
      <c r="K16" s="372"/>
    </row>
    <row r="17" spans="1:11" ht="12.75">
      <c r="A17" s="375"/>
      <c r="B17" s="370"/>
      <c r="C17" s="371"/>
      <c r="D17" s="372"/>
      <c r="E17" s="372"/>
      <c r="F17" s="372"/>
      <c r="G17" s="372"/>
      <c r="H17" s="372"/>
      <c r="I17" s="372"/>
      <c r="J17" s="373"/>
      <c r="K17" s="372"/>
    </row>
    <row r="18" spans="1:11" ht="39.75" customHeight="1">
      <c r="A18" s="375" t="s">
        <v>446</v>
      </c>
      <c r="B18" s="417" t="s">
        <v>820</v>
      </c>
      <c r="C18" s="417"/>
      <c r="D18" s="417"/>
      <c r="E18" s="417"/>
      <c r="F18" s="417"/>
      <c r="G18" s="417"/>
      <c r="H18" s="417"/>
      <c r="I18" s="417"/>
      <c r="J18" s="373"/>
      <c r="K18" s="372"/>
    </row>
    <row r="19" spans="1:11" ht="12.75">
      <c r="A19" s="375"/>
      <c r="B19" s="371"/>
      <c r="C19" s="371"/>
      <c r="D19" s="372"/>
      <c r="E19" s="372"/>
      <c r="F19" s="372"/>
      <c r="G19" s="372"/>
      <c r="H19" s="372"/>
      <c r="I19" s="372"/>
      <c r="J19" s="373"/>
      <c r="K19" s="372"/>
    </row>
    <row r="20" spans="1:11" ht="27" customHeight="1">
      <c r="A20" s="375" t="s">
        <v>448</v>
      </c>
      <c r="B20" s="417" t="s">
        <v>821</v>
      </c>
      <c r="C20" s="417"/>
      <c r="D20" s="417"/>
      <c r="E20" s="417"/>
      <c r="F20" s="417"/>
      <c r="G20" s="417"/>
      <c r="H20" s="417"/>
      <c r="I20" s="417"/>
      <c r="J20" s="373"/>
      <c r="K20" s="372"/>
    </row>
    <row r="21" spans="1:11" ht="12.75">
      <c r="A21" s="375"/>
      <c r="B21" s="371"/>
      <c r="C21" s="371"/>
      <c r="D21" s="372"/>
      <c r="E21" s="372"/>
      <c r="F21" s="372"/>
      <c r="G21" s="372"/>
      <c r="H21" s="372"/>
      <c r="I21" s="372"/>
      <c r="J21" s="373"/>
      <c r="K21" s="372"/>
    </row>
    <row r="22" spans="1:11" ht="44.25" customHeight="1">
      <c r="A22" s="375" t="s">
        <v>450</v>
      </c>
      <c r="B22" s="418" t="s">
        <v>822</v>
      </c>
      <c r="C22" s="418"/>
      <c r="D22" s="418"/>
      <c r="E22" s="418"/>
      <c r="F22" s="418"/>
      <c r="G22" s="418"/>
      <c r="H22" s="418"/>
      <c r="I22" s="418"/>
      <c r="J22" s="373"/>
      <c r="K22" s="372"/>
    </row>
    <row r="23" spans="1:11" ht="12.75">
      <c r="A23" s="375"/>
      <c r="B23" s="371"/>
      <c r="C23" s="371"/>
      <c r="D23" s="372"/>
      <c r="E23" s="372"/>
      <c r="F23" s="372"/>
      <c r="G23" s="372"/>
      <c r="H23" s="372"/>
      <c r="I23" s="372"/>
      <c r="J23" s="373"/>
      <c r="K23" s="372"/>
    </row>
    <row r="24" spans="1:11" ht="32.25" customHeight="1">
      <c r="A24" s="375" t="s">
        <v>452</v>
      </c>
      <c r="B24" s="417" t="s">
        <v>823</v>
      </c>
      <c r="C24" s="417"/>
      <c r="D24" s="417"/>
      <c r="E24" s="417"/>
      <c r="F24" s="417"/>
      <c r="G24" s="417"/>
      <c r="H24" s="417"/>
      <c r="I24" s="417"/>
      <c r="J24" s="373"/>
      <c r="K24" s="372"/>
    </row>
    <row r="25" spans="1:11" ht="12.75">
      <c r="A25" s="375"/>
      <c r="B25" s="370"/>
      <c r="C25" s="371"/>
      <c r="D25" s="372"/>
      <c r="E25" s="372"/>
      <c r="F25" s="372"/>
      <c r="G25" s="372"/>
      <c r="H25" s="372"/>
      <c r="I25" s="372"/>
      <c r="J25" s="373"/>
      <c r="K25" s="372"/>
    </row>
    <row r="26" spans="1:11" ht="39.75" customHeight="1">
      <c r="A26" s="375" t="s">
        <v>453</v>
      </c>
      <c r="B26" s="419" t="s">
        <v>824</v>
      </c>
      <c r="C26" s="419"/>
      <c r="D26" s="419"/>
      <c r="E26" s="419"/>
      <c r="F26" s="419"/>
      <c r="G26" s="419"/>
      <c r="H26" s="419"/>
      <c r="I26" s="419"/>
      <c r="J26" s="373"/>
      <c r="K26" s="372"/>
    </row>
    <row r="27" spans="1:11" ht="12.75">
      <c r="A27" s="375"/>
      <c r="B27" s="370"/>
      <c r="C27" s="372"/>
      <c r="D27" s="372"/>
      <c r="E27" s="372"/>
      <c r="F27" s="372"/>
      <c r="G27" s="372"/>
      <c r="H27" s="372"/>
      <c r="I27" s="372"/>
      <c r="J27" s="373"/>
      <c r="K27" s="372"/>
    </row>
    <row r="28" spans="1:11" ht="27" customHeight="1">
      <c r="A28" s="375" t="s">
        <v>454</v>
      </c>
      <c r="B28" s="420" t="s">
        <v>825</v>
      </c>
      <c r="C28" s="420"/>
      <c r="D28" s="420"/>
      <c r="E28" s="420"/>
      <c r="F28" s="420"/>
      <c r="G28" s="420"/>
      <c r="H28" s="420"/>
      <c r="I28" s="420"/>
      <c r="J28" s="373"/>
      <c r="K28" s="372"/>
    </row>
    <row r="29" spans="1:11" ht="12.75">
      <c r="A29" s="375"/>
      <c r="B29" s="370"/>
      <c r="C29" s="371"/>
      <c r="D29" s="372"/>
      <c r="E29" s="372"/>
      <c r="F29" s="372"/>
      <c r="G29" s="372"/>
      <c r="H29" s="372"/>
      <c r="I29" s="372"/>
      <c r="J29" s="373"/>
      <c r="K29" s="372"/>
    </row>
    <row r="30" spans="1:11" ht="27" customHeight="1">
      <c r="A30" s="375" t="s">
        <v>456</v>
      </c>
      <c r="B30" s="420" t="s">
        <v>826</v>
      </c>
      <c r="C30" s="420"/>
      <c r="D30" s="420"/>
      <c r="E30" s="420"/>
      <c r="F30" s="420"/>
      <c r="G30" s="420"/>
      <c r="H30" s="420"/>
      <c r="I30" s="420"/>
      <c r="J30" s="373"/>
      <c r="K30" s="372"/>
    </row>
    <row r="31" spans="1:11" ht="12.75">
      <c r="A31" s="375"/>
      <c r="B31" s="378"/>
      <c r="C31" s="371"/>
      <c r="D31" s="372"/>
      <c r="E31" s="372"/>
      <c r="F31" s="372"/>
      <c r="G31" s="372"/>
      <c r="H31" s="372"/>
      <c r="I31" s="372"/>
      <c r="J31" s="373"/>
      <c r="K31" s="372"/>
    </row>
    <row r="32" spans="1:11" ht="12.75">
      <c r="A32" s="375" t="s">
        <v>457</v>
      </c>
      <c r="B32" s="421" t="s">
        <v>827</v>
      </c>
      <c r="C32" s="421"/>
      <c r="D32" s="421"/>
      <c r="E32" s="421"/>
      <c r="F32" s="421"/>
      <c r="G32" s="421"/>
      <c r="H32" s="421"/>
      <c r="I32" s="421"/>
      <c r="J32" s="373"/>
      <c r="K32" s="372"/>
    </row>
    <row r="33" spans="1:11" ht="12.75">
      <c r="A33" s="379"/>
      <c r="B33" s="380"/>
      <c r="C33" s="371"/>
      <c r="D33" s="372"/>
      <c r="E33" s="372"/>
      <c r="F33" s="372"/>
      <c r="G33" s="372"/>
      <c r="H33" s="372"/>
      <c r="I33" s="372"/>
      <c r="J33" s="373"/>
      <c r="K33" s="372"/>
    </row>
    <row r="34" spans="1:11" ht="39" customHeight="1">
      <c r="A34" s="375" t="s">
        <v>458</v>
      </c>
      <c r="B34" s="422" t="s">
        <v>828</v>
      </c>
      <c r="C34" s="422"/>
      <c r="D34" s="422"/>
      <c r="E34" s="422"/>
      <c r="F34" s="422"/>
      <c r="G34" s="422"/>
      <c r="H34" s="422"/>
      <c r="I34" s="422"/>
      <c r="J34" s="373"/>
      <c r="K34" s="372"/>
    </row>
    <row r="35" spans="1:11" ht="12.75">
      <c r="A35" s="381"/>
      <c r="B35" s="371"/>
      <c r="C35" s="371"/>
      <c r="D35" s="372"/>
      <c r="E35" s="372"/>
      <c r="F35" s="372"/>
      <c r="G35" s="372"/>
      <c r="H35" s="372"/>
      <c r="I35" s="372"/>
      <c r="J35" s="373"/>
      <c r="K35" s="372"/>
    </row>
    <row r="36" spans="1:11" ht="27.75" customHeight="1">
      <c r="A36" s="374" t="s">
        <v>459</v>
      </c>
      <c r="B36" s="422" t="s">
        <v>829</v>
      </c>
      <c r="C36" s="422"/>
      <c r="D36" s="422"/>
      <c r="E36" s="422"/>
      <c r="F36" s="422"/>
      <c r="G36" s="422"/>
      <c r="H36" s="422"/>
      <c r="I36" s="422"/>
      <c r="J36" s="373"/>
      <c r="K36" s="372"/>
    </row>
    <row r="37" spans="1:11" ht="15">
      <c r="A37" s="382"/>
      <c r="C37" s="371"/>
      <c r="D37" s="372"/>
      <c r="E37" s="372"/>
      <c r="F37" s="372"/>
      <c r="G37" s="372"/>
      <c r="H37" s="372"/>
      <c r="I37" s="372"/>
      <c r="J37" s="383"/>
      <c r="K37" s="372"/>
    </row>
    <row r="38" spans="1:11" ht="12.75">
      <c r="A38" s="375" t="s">
        <v>460</v>
      </c>
      <c r="B38" s="417" t="s">
        <v>830</v>
      </c>
      <c r="C38" s="417"/>
      <c r="D38" s="417"/>
      <c r="E38" s="417"/>
      <c r="F38" s="417"/>
      <c r="G38" s="417"/>
      <c r="H38" s="417"/>
      <c r="I38" s="417"/>
      <c r="J38" s="373"/>
      <c r="K38" s="372"/>
    </row>
    <row r="39" spans="1:11" ht="15">
      <c r="A39" s="384"/>
      <c r="C39" s="371"/>
      <c r="D39" s="372"/>
      <c r="E39" s="372"/>
      <c r="F39" s="372"/>
      <c r="G39" s="372"/>
      <c r="H39" s="372"/>
      <c r="I39" s="372"/>
      <c r="J39" s="373"/>
      <c r="K39" s="372"/>
    </row>
    <row r="40" spans="1:11" ht="12.75">
      <c r="A40" s="375" t="s">
        <v>462</v>
      </c>
      <c r="B40" s="417" t="s">
        <v>831</v>
      </c>
      <c r="C40" s="417"/>
      <c r="D40" s="417"/>
      <c r="E40" s="417"/>
      <c r="F40" s="417"/>
      <c r="G40" s="417"/>
      <c r="H40" s="417"/>
      <c r="I40" s="417"/>
      <c r="J40" s="373"/>
      <c r="K40" s="372"/>
    </row>
    <row r="41" spans="1:11" ht="15">
      <c r="A41" s="384"/>
      <c r="C41" s="371"/>
      <c r="D41" s="372"/>
      <c r="E41" s="372"/>
      <c r="F41" s="372"/>
      <c r="G41" s="372"/>
      <c r="H41" s="372"/>
      <c r="I41" s="372"/>
      <c r="J41" s="373"/>
      <c r="K41" s="372"/>
    </row>
    <row r="42" spans="1:11" ht="39" customHeight="1">
      <c r="A42" s="375" t="s">
        <v>463</v>
      </c>
      <c r="B42" s="422" t="s">
        <v>832</v>
      </c>
      <c r="C42" s="422"/>
      <c r="D42" s="422"/>
      <c r="E42" s="422"/>
      <c r="F42" s="422"/>
      <c r="G42" s="422"/>
      <c r="H42" s="422"/>
      <c r="I42" s="422"/>
      <c r="J42" s="373"/>
      <c r="K42" s="372"/>
    </row>
    <row r="43" spans="1:10" ht="15">
      <c r="A43" s="385"/>
      <c r="J43" s="386"/>
    </row>
    <row r="44" spans="1:11" ht="27.75" customHeight="1">
      <c r="A44" s="374" t="s">
        <v>464</v>
      </c>
      <c r="B44" s="422" t="s">
        <v>833</v>
      </c>
      <c r="C44" s="422"/>
      <c r="D44" s="422"/>
      <c r="E44" s="422"/>
      <c r="F44" s="422"/>
      <c r="G44" s="422"/>
      <c r="H44" s="422"/>
      <c r="I44" s="422"/>
      <c r="J44" s="373"/>
      <c r="K44" s="372"/>
    </row>
    <row r="45" spans="1:10" ht="15">
      <c r="A45" s="385"/>
      <c r="J45" s="386"/>
    </row>
    <row r="46" spans="1:11" ht="39" customHeight="1">
      <c r="A46" s="375" t="s">
        <v>465</v>
      </c>
      <c r="B46" s="422" t="s">
        <v>834</v>
      </c>
      <c r="C46" s="422"/>
      <c r="D46" s="422"/>
      <c r="E46" s="422"/>
      <c r="F46" s="422"/>
      <c r="G46" s="422"/>
      <c r="H46" s="422"/>
      <c r="I46" s="422"/>
      <c r="J46" s="373"/>
      <c r="K46" s="372"/>
    </row>
    <row r="47" spans="1:10" ht="15">
      <c r="A47" s="387"/>
      <c r="J47" s="386"/>
    </row>
    <row r="48" spans="1:11" ht="39" customHeight="1">
      <c r="A48" s="375" t="s">
        <v>466</v>
      </c>
      <c r="B48" s="422" t="s">
        <v>835</v>
      </c>
      <c r="C48" s="422"/>
      <c r="D48" s="422"/>
      <c r="E48" s="422"/>
      <c r="F48" s="422"/>
      <c r="G48" s="422"/>
      <c r="H48" s="422"/>
      <c r="I48" s="422"/>
      <c r="J48" s="373"/>
      <c r="K48" s="372"/>
    </row>
    <row r="49" spans="1:10" ht="15">
      <c r="A49" s="388"/>
      <c r="J49" s="386"/>
    </row>
    <row r="50" spans="1:11" ht="65.25" customHeight="1">
      <c r="A50" s="375" t="s">
        <v>467</v>
      </c>
      <c r="B50" s="422" t="s">
        <v>836</v>
      </c>
      <c r="C50" s="422"/>
      <c r="D50" s="422"/>
      <c r="E50" s="422"/>
      <c r="F50" s="422"/>
      <c r="G50" s="422"/>
      <c r="H50" s="422"/>
      <c r="I50" s="422"/>
      <c r="J50" s="373"/>
      <c r="K50" s="372"/>
    </row>
    <row r="51" ht="14.25" customHeight="1">
      <c r="J51" s="386"/>
    </row>
    <row r="52" spans="1:10" ht="42" customHeight="1">
      <c r="A52" s="375" t="s">
        <v>469</v>
      </c>
      <c r="B52" s="422" t="s">
        <v>837</v>
      </c>
      <c r="C52" s="422"/>
      <c r="D52" s="422"/>
      <c r="E52" s="422"/>
      <c r="F52" s="422"/>
      <c r="G52" s="422"/>
      <c r="H52" s="422"/>
      <c r="I52" s="422"/>
      <c r="J52" s="386"/>
    </row>
    <row r="53" spans="1:10" ht="15" customHeight="1">
      <c r="A53" s="389"/>
      <c r="B53" s="389"/>
      <c r="C53" s="389"/>
      <c r="D53" s="389"/>
      <c r="J53" s="386"/>
    </row>
    <row r="54" spans="1:10" ht="15" customHeight="1">
      <c r="A54" s="389"/>
      <c r="B54" s="389"/>
      <c r="C54" s="389"/>
      <c r="D54" s="389"/>
      <c r="J54" s="386"/>
    </row>
    <row r="55" spans="1:10" ht="15" customHeight="1">
      <c r="A55" s="389"/>
      <c r="B55" s="389"/>
      <c r="C55" s="389"/>
      <c r="D55" s="389"/>
      <c r="J55" s="386"/>
    </row>
    <row r="56" spans="1:10" ht="15" customHeight="1">
      <c r="A56" s="389"/>
      <c r="B56" s="389"/>
      <c r="C56" s="389"/>
      <c r="D56" s="389"/>
      <c r="J56" s="386"/>
    </row>
    <row r="57" spans="1:10" ht="15" customHeight="1">
      <c r="A57" s="389"/>
      <c r="B57" s="389"/>
      <c r="C57" s="389"/>
      <c r="D57" s="389"/>
      <c r="J57" s="386"/>
    </row>
    <row r="58" spans="1:10" ht="12.75" customHeight="1">
      <c r="A58" s="389"/>
      <c r="B58" s="389"/>
      <c r="C58" s="389"/>
      <c r="D58" s="389"/>
      <c r="J58" s="386"/>
    </row>
    <row r="59" spans="1:10" ht="12.75" customHeight="1">
      <c r="A59" s="389"/>
      <c r="B59" s="389"/>
      <c r="C59" s="389"/>
      <c r="D59" s="389"/>
      <c r="J59" s="386"/>
    </row>
    <row r="60" ht="12.75">
      <c r="J60" s="386"/>
    </row>
    <row r="61" ht="12.75">
      <c r="J61" s="386"/>
    </row>
    <row r="62" ht="12.75">
      <c r="J62" s="386"/>
    </row>
    <row r="63" ht="12.75">
      <c r="J63" s="386"/>
    </row>
    <row r="64" ht="12.75">
      <c r="J64" s="386"/>
    </row>
    <row r="65" ht="12.75">
      <c r="J65" s="386"/>
    </row>
    <row r="66" ht="12.75">
      <c r="J66" s="386"/>
    </row>
    <row r="67" ht="12.75">
      <c r="J67" s="386"/>
    </row>
    <row r="68" ht="12.75">
      <c r="J68" s="386"/>
    </row>
    <row r="69" ht="12.75">
      <c r="J69" s="386"/>
    </row>
    <row r="70" ht="12.75">
      <c r="J70" s="386"/>
    </row>
    <row r="71" ht="12.75">
      <c r="J71" s="386"/>
    </row>
    <row r="72" ht="12.75">
      <c r="J72" s="386"/>
    </row>
    <row r="73" ht="12.75">
      <c r="J73" s="386"/>
    </row>
    <row r="74" ht="12.75">
      <c r="J74" s="386"/>
    </row>
    <row r="75" ht="12.75">
      <c r="J75" s="386"/>
    </row>
    <row r="76" ht="12.75">
      <c r="J76" s="386"/>
    </row>
    <row r="77" ht="12.75">
      <c r="J77" s="386"/>
    </row>
    <row r="78" ht="12.75">
      <c r="J78" s="386"/>
    </row>
    <row r="79" ht="12.75">
      <c r="J79" s="386"/>
    </row>
    <row r="80" ht="12.75">
      <c r="J80" s="386"/>
    </row>
    <row r="81" ht="12.75">
      <c r="J81" s="386"/>
    </row>
    <row r="82" ht="12.75">
      <c r="J82" s="386"/>
    </row>
    <row r="83" ht="12.75">
      <c r="J83" s="386"/>
    </row>
    <row r="84" ht="12.75">
      <c r="J84" s="386"/>
    </row>
    <row r="85" ht="12.75">
      <c r="J85" s="386"/>
    </row>
    <row r="86" ht="12.75">
      <c r="J86" s="386"/>
    </row>
    <row r="87" ht="12.75">
      <c r="J87" s="386"/>
    </row>
    <row r="88" ht="12.75">
      <c r="J88" s="386"/>
    </row>
    <row r="89" ht="12.75">
      <c r="J89" s="386"/>
    </row>
    <row r="90" ht="12.75">
      <c r="J90" s="386"/>
    </row>
    <row r="91" ht="12.75">
      <c r="J91" s="386"/>
    </row>
    <row r="92" ht="12.75">
      <c r="J92" s="386"/>
    </row>
    <row r="93" ht="12.75">
      <c r="J93" s="386"/>
    </row>
    <row r="94" ht="12.75">
      <c r="J94" s="386"/>
    </row>
    <row r="95" ht="12.75">
      <c r="J95" s="386"/>
    </row>
    <row r="96" ht="12.75">
      <c r="J96" s="386"/>
    </row>
    <row r="97" ht="12.75">
      <c r="J97" s="386"/>
    </row>
    <row r="98" ht="12.75">
      <c r="J98" s="386"/>
    </row>
    <row r="99" ht="12.75">
      <c r="J99" s="386"/>
    </row>
    <row r="100" ht="12.75">
      <c r="J100" s="386"/>
    </row>
    <row r="101" ht="12.75">
      <c r="J101" s="386"/>
    </row>
    <row r="102" ht="12.75">
      <c r="J102" s="386"/>
    </row>
    <row r="103" ht="12.75">
      <c r="J103" s="386"/>
    </row>
    <row r="104" ht="12.75">
      <c r="J104" s="386"/>
    </row>
    <row r="105" ht="12.75">
      <c r="J105" s="386"/>
    </row>
    <row r="106" ht="12.75">
      <c r="J106" s="386"/>
    </row>
    <row r="107" ht="12.75">
      <c r="J107" s="386"/>
    </row>
    <row r="108" ht="12.75">
      <c r="J108" s="386"/>
    </row>
    <row r="109" ht="12.75">
      <c r="J109" s="386"/>
    </row>
    <row r="110" ht="12.75">
      <c r="J110" s="386"/>
    </row>
    <row r="111" ht="12.75">
      <c r="J111" s="386"/>
    </row>
    <row r="112" ht="12.75">
      <c r="J112" s="386"/>
    </row>
    <row r="113" ht="12.75">
      <c r="J113" s="386"/>
    </row>
    <row r="114" ht="12.75">
      <c r="J114" s="386"/>
    </row>
    <row r="115" ht="12.75">
      <c r="J115" s="386"/>
    </row>
    <row r="116" ht="12.75">
      <c r="J116" s="386"/>
    </row>
    <row r="117" ht="12.75">
      <c r="J117" s="386"/>
    </row>
    <row r="118" ht="12.75">
      <c r="J118" s="386"/>
    </row>
    <row r="119" ht="12.75">
      <c r="J119" s="386"/>
    </row>
    <row r="120" ht="12.75">
      <c r="J120" s="386"/>
    </row>
    <row r="121" ht="12.75">
      <c r="J121" s="386"/>
    </row>
    <row r="122" ht="12.75">
      <c r="J122" s="386"/>
    </row>
    <row r="123" ht="12.75">
      <c r="J123" s="386"/>
    </row>
    <row r="124" ht="12.75">
      <c r="J124" s="386"/>
    </row>
    <row r="125" ht="12.75">
      <c r="J125" s="386"/>
    </row>
    <row r="126" ht="12.75">
      <c r="J126" s="386"/>
    </row>
    <row r="127" ht="12.75">
      <c r="J127" s="386"/>
    </row>
    <row r="128" ht="12.75">
      <c r="J128" s="386"/>
    </row>
    <row r="129" ht="12.75">
      <c r="J129" s="386"/>
    </row>
    <row r="130" ht="12.75">
      <c r="J130" s="386"/>
    </row>
    <row r="131" ht="12.75">
      <c r="J131" s="386"/>
    </row>
    <row r="132" ht="12.75">
      <c r="J132" s="386"/>
    </row>
    <row r="133" ht="12.75">
      <c r="J133" s="386"/>
    </row>
    <row r="134" ht="12.75">
      <c r="J134" s="386"/>
    </row>
    <row r="135" ht="12.75">
      <c r="J135" s="386"/>
    </row>
    <row r="136" ht="12.75">
      <c r="J136" s="386"/>
    </row>
    <row r="137" ht="12.75">
      <c r="J137" s="386"/>
    </row>
    <row r="138" ht="12.75">
      <c r="J138" s="386"/>
    </row>
    <row r="139" ht="12.75">
      <c r="J139" s="386"/>
    </row>
    <row r="140" ht="12.75">
      <c r="J140" s="386"/>
    </row>
    <row r="141" ht="12.75">
      <c r="J141" s="386"/>
    </row>
    <row r="142" ht="12.75">
      <c r="J142" s="386"/>
    </row>
    <row r="143" ht="12.75">
      <c r="J143" s="386"/>
    </row>
    <row r="144" ht="12.75">
      <c r="J144" s="386"/>
    </row>
    <row r="145" ht="12.75">
      <c r="J145" s="386"/>
    </row>
  </sheetData>
  <sheetProtection password="E637" sheet="1" formatCells="0" formatColumns="0" formatRows="0" selectLockedCells="1"/>
  <mergeCells count="25">
    <mergeCell ref="B52:I52"/>
    <mergeCell ref="B40:I40"/>
    <mergeCell ref="B42:I42"/>
    <mergeCell ref="B44:I44"/>
    <mergeCell ref="B46:I46"/>
    <mergeCell ref="B48:I48"/>
    <mergeCell ref="B50:I50"/>
    <mergeCell ref="B28:I28"/>
    <mergeCell ref="B30:I30"/>
    <mergeCell ref="B32:I32"/>
    <mergeCell ref="B34:I34"/>
    <mergeCell ref="B36:I36"/>
    <mergeCell ref="B38:I38"/>
    <mergeCell ref="B16:I16"/>
    <mergeCell ref="B18:I18"/>
    <mergeCell ref="B20:I20"/>
    <mergeCell ref="B22:I22"/>
    <mergeCell ref="B24:I24"/>
    <mergeCell ref="B26:I26"/>
    <mergeCell ref="A3:I3"/>
    <mergeCell ref="B6:I6"/>
    <mergeCell ref="B8:I8"/>
    <mergeCell ref="B10:I10"/>
    <mergeCell ref="B12:I12"/>
    <mergeCell ref="B14:I14"/>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F128"/>
  <sheetViews>
    <sheetView view="pageBreakPreview" zoomScaleSheetLayoutView="100" zoomScalePageLayoutView="0" workbookViewId="0" topLeftCell="A22">
      <selection activeCell="E46" sqref="E46"/>
    </sheetView>
  </sheetViews>
  <sheetFormatPr defaultColWidth="9.00390625" defaultRowHeight="12.75"/>
  <cols>
    <col min="2" max="2" width="52.25390625" style="0" customWidth="1"/>
    <col min="5" max="5" width="12.875" style="0" customWidth="1"/>
    <col min="6" max="6" width="15.125" style="0" customWidth="1"/>
  </cols>
  <sheetData>
    <row r="1" spans="1:6" ht="15.75">
      <c r="A1" s="86"/>
      <c r="B1" s="262" t="s">
        <v>730</v>
      </c>
      <c r="C1" s="263"/>
      <c r="D1" s="263"/>
      <c r="E1" s="263"/>
      <c r="F1" s="1"/>
    </row>
    <row r="2" spans="1:6" ht="15.75">
      <c r="A2" s="86"/>
      <c r="B2" s="264" t="s">
        <v>731</v>
      </c>
      <c r="C2" s="263"/>
      <c r="D2" s="263"/>
      <c r="E2" s="263"/>
      <c r="F2" s="1"/>
    </row>
    <row r="3" spans="1:6" ht="15.75">
      <c r="A3" s="86"/>
      <c r="B3" s="264" t="s">
        <v>732</v>
      </c>
      <c r="C3" s="265"/>
      <c r="D3" s="266"/>
      <c r="E3" s="267"/>
      <c r="F3" s="267"/>
    </row>
    <row r="4" spans="1:6" ht="15.75">
      <c r="A4" s="86"/>
      <c r="B4" s="264"/>
      <c r="C4" s="265"/>
      <c r="D4" s="266"/>
      <c r="E4" s="267"/>
      <c r="F4" s="267"/>
    </row>
    <row r="5" spans="1:6" ht="15.75">
      <c r="A5" s="86"/>
      <c r="B5" s="264"/>
      <c r="C5" s="265"/>
      <c r="D5" s="266"/>
      <c r="E5" s="267"/>
      <c r="F5" s="267"/>
    </row>
    <row r="6" spans="1:6" ht="15.75">
      <c r="A6" s="86"/>
      <c r="B6" s="264"/>
      <c r="C6" s="265"/>
      <c r="D6" s="266"/>
      <c r="E6" s="267"/>
      <c r="F6" s="267"/>
    </row>
    <row r="7" spans="1:6" ht="15.75">
      <c r="A7" s="86"/>
      <c r="B7" s="264"/>
      <c r="C7" s="265"/>
      <c r="D7" s="266"/>
      <c r="E7" s="267"/>
      <c r="F7" s="267"/>
    </row>
    <row r="8" spans="1:6" ht="15.75">
      <c r="A8" s="86"/>
      <c r="B8" s="264"/>
      <c r="C8" s="265"/>
      <c r="D8" s="266"/>
      <c r="E8" s="267"/>
      <c r="F8" s="267"/>
    </row>
    <row r="9" spans="1:6" ht="15.75">
      <c r="A9" s="86"/>
      <c r="B9" s="264"/>
      <c r="C9" s="265"/>
      <c r="D9" s="266"/>
      <c r="E9" s="267"/>
      <c r="F9" s="267"/>
    </row>
    <row r="10" spans="1:6" ht="15.75">
      <c r="A10" s="86"/>
      <c r="B10" s="264"/>
      <c r="C10" s="265"/>
      <c r="D10" s="266"/>
      <c r="E10" s="267"/>
      <c r="F10" s="267"/>
    </row>
    <row r="11" spans="1:6" ht="15.75">
      <c r="A11" s="86"/>
      <c r="B11" s="264"/>
      <c r="C11" s="265"/>
      <c r="D11" s="266"/>
      <c r="E11" s="267"/>
      <c r="F11" s="267"/>
    </row>
    <row r="12" spans="1:6" ht="15.75">
      <c r="A12" s="86"/>
      <c r="B12" s="264"/>
      <c r="C12" s="265"/>
      <c r="D12" s="266"/>
      <c r="E12" s="267"/>
      <c r="F12" s="267"/>
    </row>
    <row r="13" spans="1:6" ht="15.75">
      <c r="A13" s="86"/>
      <c r="B13" s="264"/>
      <c r="C13" s="265"/>
      <c r="D13" s="266"/>
      <c r="E13" s="267"/>
      <c r="F13" s="267"/>
    </row>
    <row r="14" spans="1:6" ht="15.75">
      <c r="A14" s="262"/>
      <c r="B14" s="268" t="s">
        <v>621</v>
      </c>
      <c r="C14" s="265"/>
      <c r="D14" s="266"/>
      <c r="E14" s="267"/>
      <c r="F14" s="267"/>
    </row>
    <row r="15" spans="1:6" ht="12.75">
      <c r="A15" s="86"/>
      <c r="B15" s="265"/>
      <c r="C15" s="265"/>
      <c r="D15" s="266"/>
      <c r="E15" s="267"/>
      <c r="F15" s="267"/>
    </row>
    <row r="16" spans="1:6" ht="12.75">
      <c r="A16" s="86"/>
      <c r="B16" s="265"/>
      <c r="C16" s="265"/>
      <c r="D16" s="266"/>
      <c r="E16" s="267"/>
      <c r="F16" s="267"/>
    </row>
    <row r="17" spans="1:6" ht="15">
      <c r="A17" s="269"/>
      <c r="B17" s="270"/>
      <c r="C17" s="271"/>
      <c r="D17" s="272"/>
      <c r="E17" s="273"/>
      <c r="F17" s="274"/>
    </row>
    <row r="18" spans="1:6" ht="15">
      <c r="A18" s="269"/>
      <c r="B18" s="275" t="s">
        <v>733</v>
      </c>
      <c r="C18" s="265"/>
      <c r="D18" s="266"/>
      <c r="E18" s="267"/>
      <c r="F18" s="267"/>
    </row>
    <row r="19" spans="1:6" ht="14.25">
      <c r="A19" s="276" t="s">
        <v>322</v>
      </c>
      <c r="B19" s="270" t="s">
        <v>622</v>
      </c>
      <c r="C19" s="271"/>
      <c r="D19" s="272"/>
      <c r="E19" s="273"/>
      <c r="F19" s="274">
        <f>F45</f>
        <v>0</v>
      </c>
    </row>
    <row r="20" spans="1:6" ht="14.25">
      <c r="A20" s="276" t="s">
        <v>323</v>
      </c>
      <c r="B20" s="270" t="s">
        <v>623</v>
      </c>
      <c r="C20" s="270"/>
      <c r="D20" s="272"/>
      <c r="E20" s="273"/>
      <c r="F20" s="274">
        <f>F64</f>
        <v>0</v>
      </c>
    </row>
    <row r="21" spans="1:6" ht="14.25">
      <c r="A21" s="276" t="s">
        <v>324</v>
      </c>
      <c r="B21" s="270" t="s">
        <v>624</v>
      </c>
      <c r="C21" s="270"/>
      <c r="D21" s="272"/>
      <c r="E21" s="273"/>
      <c r="F21" s="274">
        <f>F80</f>
        <v>0</v>
      </c>
    </row>
    <row r="22" spans="1:6" ht="14.25">
      <c r="A22" s="276" t="s">
        <v>326</v>
      </c>
      <c r="B22" s="277" t="s">
        <v>625</v>
      </c>
      <c r="C22" s="277"/>
      <c r="D22" s="278"/>
      <c r="E22" s="279"/>
      <c r="F22" s="280">
        <f>F94</f>
        <v>0</v>
      </c>
    </row>
    <row r="23" spans="1:6" ht="15">
      <c r="A23" s="86"/>
      <c r="B23" s="281" t="s">
        <v>734</v>
      </c>
      <c r="C23" s="270"/>
      <c r="D23" s="272"/>
      <c r="E23" s="273"/>
      <c r="F23" s="282">
        <f>SUM(F19:F22)</f>
        <v>0</v>
      </c>
    </row>
    <row r="24" spans="1:6" ht="12.75">
      <c r="A24" s="86"/>
      <c r="B24" s="283"/>
      <c r="C24" s="265"/>
      <c r="D24" s="266"/>
      <c r="E24" s="267"/>
      <c r="F24" s="284"/>
    </row>
    <row r="25" spans="1:6" ht="12.75">
      <c r="A25" s="86"/>
      <c r="B25" s="283"/>
      <c r="C25" s="265"/>
      <c r="D25" s="266"/>
      <c r="E25" s="267"/>
      <c r="F25" s="284"/>
    </row>
    <row r="26" spans="1:6" ht="12.75">
      <c r="A26" s="86"/>
      <c r="B26" s="283"/>
      <c r="C26" s="265"/>
      <c r="D26" s="266"/>
      <c r="E26" s="267"/>
      <c r="F26" s="284"/>
    </row>
    <row r="27" spans="1:6" ht="12.75">
      <c r="A27" s="86"/>
      <c r="B27" s="283"/>
      <c r="C27" s="265"/>
      <c r="D27" s="266"/>
      <c r="E27" s="267"/>
      <c r="F27" s="284"/>
    </row>
    <row r="28" spans="1:6" ht="12.75">
      <c r="A28" s="86"/>
      <c r="B28" s="283"/>
      <c r="C28" s="265"/>
      <c r="D28" s="266"/>
      <c r="E28" s="267"/>
      <c r="F28" s="284"/>
    </row>
    <row r="29" spans="1:6" ht="12.75">
      <c r="A29" s="86"/>
      <c r="B29" s="283"/>
      <c r="C29" s="265"/>
      <c r="D29" s="266"/>
      <c r="E29" s="267"/>
      <c r="F29" s="284"/>
    </row>
    <row r="30" spans="1:6" ht="12.75">
      <c r="A30" s="86"/>
      <c r="B30" s="283"/>
      <c r="C30" s="265"/>
      <c r="D30" s="266"/>
      <c r="E30" s="267"/>
      <c r="F30" s="284"/>
    </row>
    <row r="31" spans="1:6" ht="12.75">
      <c r="A31" s="86"/>
      <c r="B31" s="283"/>
      <c r="C31" s="265"/>
      <c r="D31" s="266"/>
      <c r="E31" s="267"/>
      <c r="F31" s="284"/>
    </row>
    <row r="32" spans="1:6" ht="12.75">
      <c r="A32" s="86"/>
      <c r="B32" s="283"/>
      <c r="C32" s="265"/>
      <c r="D32" s="266"/>
      <c r="E32" s="267"/>
      <c r="F32" s="284"/>
    </row>
    <row r="33" spans="1:6" ht="12.75">
      <c r="A33" s="86"/>
      <c r="B33" s="283"/>
      <c r="C33" s="265"/>
      <c r="D33" s="266"/>
      <c r="E33" s="267"/>
      <c r="F33" s="284"/>
    </row>
    <row r="34" spans="1:6" ht="12.75">
      <c r="A34" s="86"/>
      <c r="B34" s="283"/>
      <c r="C34" s="265"/>
      <c r="D34" s="266"/>
      <c r="E34" s="267"/>
      <c r="F34" s="284"/>
    </row>
    <row r="35" spans="1:6" ht="12.75">
      <c r="A35" s="86"/>
      <c r="B35" s="283"/>
      <c r="C35" s="265"/>
      <c r="D35" s="266"/>
      <c r="E35" s="267"/>
      <c r="F35" s="284"/>
    </row>
    <row r="36" spans="1:6" ht="12.75">
      <c r="A36" s="86"/>
      <c r="B36" s="283"/>
      <c r="C36" s="265"/>
      <c r="D36" s="266"/>
      <c r="E36" s="267"/>
      <c r="F36" s="284"/>
    </row>
    <row r="37" spans="1:6" ht="12.75">
      <c r="A37" s="86"/>
      <c r="B37" s="283"/>
      <c r="C37" s="265"/>
      <c r="D37" s="266"/>
      <c r="E37" s="267"/>
      <c r="F37" s="284"/>
    </row>
    <row r="38" spans="1:6" ht="12.75">
      <c r="A38" s="86"/>
      <c r="B38" s="283"/>
      <c r="C38" s="265"/>
      <c r="D38" s="266"/>
      <c r="E38" s="267"/>
      <c r="F38" s="284"/>
    </row>
    <row r="39" spans="1:6" ht="12.75">
      <c r="A39" s="86"/>
      <c r="B39" s="283"/>
      <c r="C39" s="265"/>
      <c r="D39" s="266"/>
      <c r="E39" s="267"/>
      <c r="F39" s="284"/>
    </row>
    <row r="40" spans="1:6" ht="12.75">
      <c r="A40" s="86"/>
      <c r="B40" s="283"/>
      <c r="C40" s="265"/>
      <c r="D40" s="266"/>
      <c r="E40" s="267"/>
      <c r="F40" s="284"/>
    </row>
    <row r="41" spans="1:6" ht="12.75">
      <c r="A41" s="86"/>
      <c r="B41" s="283"/>
      <c r="C41" s="265"/>
      <c r="D41" s="266"/>
      <c r="E41" s="267"/>
      <c r="F41" s="284"/>
    </row>
    <row r="42" spans="1:6" ht="12.75">
      <c r="A42" s="86"/>
      <c r="B42" s="283"/>
      <c r="C42" s="265"/>
      <c r="D42" s="266"/>
      <c r="E42" s="267"/>
      <c r="F42" s="284"/>
    </row>
    <row r="43" spans="1:6" ht="12.75">
      <c r="A43" s="86"/>
      <c r="B43" s="283"/>
      <c r="C43" s="265"/>
      <c r="D43" s="266"/>
      <c r="E43" s="267"/>
      <c r="F43" s="284"/>
    </row>
    <row r="44" spans="1:6" ht="12.75">
      <c r="A44" s="285" t="s">
        <v>626</v>
      </c>
      <c r="B44" s="286" t="s">
        <v>18</v>
      </c>
      <c r="C44" s="286" t="s">
        <v>627</v>
      </c>
      <c r="D44" s="287" t="s">
        <v>628</v>
      </c>
      <c r="E44" s="288" t="s">
        <v>629</v>
      </c>
      <c r="F44" s="288" t="s">
        <v>630</v>
      </c>
    </row>
    <row r="45" spans="1:6" ht="12.75">
      <c r="A45" s="289" t="s">
        <v>322</v>
      </c>
      <c r="B45" s="290" t="s">
        <v>631</v>
      </c>
      <c r="C45" s="291"/>
      <c r="D45" s="292"/>
      <c r="E45" s="293"/>
      <c r="F45" s="294">
        <f>SUM(F46:F62)</f>
        <v>0</v>
      </c>
    </row>
    <row r="46" spans="1:6" ht="140.25">
      <c r="A46" s="295" t="s">
        <v>667</v>
      </c>
      <c r="B46" s="296" t="s">
        <v>735</v>
      </c>
      <c r="C46" s="291" t="s">
        <v>28</v>
      </c>
      <c r="D46" s="297">
        <v>2</v>
      </c>
      <c r="E46" s="412"/>
      <c r="F46" s="298">
        <f>ROUND(ROUND(D46,2)*ROUND(E46,2),2)</f>
        <v>0</v>
      </c>
    </row>
    <row r="47" spans="1:6" ht="38.25">
      <c r="A47" s="295" t="s">
        <v>668</v>
      </c>
      <c r="B47" s="296" t="s">
        <v>632</v>
      </c>
      <c r="C47" s="293" t="s">
        <v>28</v>
      </c>
      <c r="D47" s="299">
        <v>2</v>
      </c>
      <c r="E47" s="411"/>
      <c r="F47" s="298">
        <f aca="true" t="shared" si="0" ref="F47:F62">ROUND(ROUND(D47,2)*ROUND(E47,2),2)</f>
        <v>0</v>
      </c>
    </row>
    <row r="48" spans="1:6" ht="25.5">
      <c r="A48" s="295" t="s">
        <v>669</v>
      </c>
      <c r="B48" s="296" t="s">
        <v>633</v>
      </c>
      <c r="C48" s="293" t="s">
        <v>28</v>
      </c>
      <c r="D48" s="299">
        <v>9</v>
      </c>
      <c r="E48" s="409"/>
      <c r="F48" s="298">
        <f t="shared" si="0"/>
        <v>0</v>
      </c>
    </row>
    <row r="49" spans="1:6" ht="25.5">
      <c r="A49" s="295" t="s">
        <v>670</v>
      </c>
      <c r="B49" s="296" t="s">
        <v>634</v>
      </c>
      <c r="C49" s="293" t="s">
        <v>28</v>
      </c>
      <c r="D49" s="299">
        <v>4</v>
      </c>
      <c r="E49" s="409"/>
      <c r="F49" s="298">
        <f t="shared" si="0"/>
        <v>0</v>
      </c>
    </row>
    <row r="50" spans="1:6" ht="51">
      <c r="A50" s="295" t="s">
        <v>736</v>
      </c>
      <c r="B50" s="296" t="s">
        <v>663</v>
      </c>
      <c r="C50" s="293" t="s">
        <v>28</v>
      </c>
      <c r="D50" s="299">
        <v>4</v>
      </c>
      <c r="E50" s="409"/>
      <c r="F50" s="298">
        <f t="shared" si="0"/>
        <v>0</v>
      </c>
    </row>
    <row r="51" spans="1:6" ht="12.75">
      <c r="A51" s="295" t="s">
        <v>737</v>
      </c>
      <c r="B51" s="296" t="s">
        <v>664</v>
      </c>
      <c r="C51" s="293" t="s">
        <v>28</v>
      </c>
      <c r="D51" s="301">
        <v>3</v>
      </c>
      <c r="E51" s="409"/>
      <c r="F51" s="298">
        <f t="shared" si="0"/>
        <v>0</v>
      </c>
    </row>
    <row r="52" spans="1:6" ht="25.5">
      <c r="A52" s="295" t="s">
        <v>738</v>
      </c>
      <c r="B52" s="296" t="s">
        <v>665</v>
      </c>
      <c r="C52" s="293" t="s">
        <v>28</v>
      </c>
      <c r="D52" s="301">
        <v>1</v>
      </c>
      <c r="E52" s="409"/>
      <c r="F52" s="298">
        <f t="shared" si="0"/>
        <v>0</v>
      </c>
    </row>
    <row r="53" spans="1:6" ht="51">
      <c r="A53" s="295" t="s">
        <v>739</v>
      </c>
      <c r="B53" s="303" t="s">
        <v>740</v>
      </c>
      <c r="C53" s="293" t="s">
        <v>28</v>
      </c>
      <c r="D53" s="301">
        <v>4</v>
      </c>
      <c r="E53" s="409"/>
      <c r="F53" s="298">
        <f t="shared" si="0"/>
        <v>0</v>
      </c>
    </row>
    <row r="54" spans="1:6" ht="76.5">
      <c r="A54" s="295" t="s">
        <v>741</v>
      </c>
      <c r="B54" s="303" t="s">
        <v>635</v>
      </c>
      <c r="C54" s="293" t="s">
        <v>28</v>
      </c>
      <c r="D54" s="301">
        <v>4</v>
      </c>
      <c r="E54" s="409"/>
      <c r="F54" s="298">
        <f t="shared" si="0"/>
        <v>0</v>
      </c>
    </row>
    <row r="55" spans="1:6" ht="12.75">
      <c r="A55" s="295" t="s">
        <v>742</v>
      </c>
      <c r="B55" s="296" t="s">
        <v>636</v>
      </c>
      <c r="C55" s="293" t="s">
        <v>375</v>
      </c>
      <c r="D55" s="301">
        <v>120</v>
      </c>
      <c r="E55" s="409"/>
      <c r="F55" s="298">
        <f t="shared" si="0"/>
        <v>0</v>
      </c>
    </row>
    <row r="56" spans="1:6" ht="12.75">
      <c r="A56" s="295" t="s">
        <v>743</v>
      </c>
      <c r="B56" s="296" t="s">
        <v>637</v>
      </c>
      <c r="C56" s="293" t="s">
        <v>375</v>
      </c>
      <c r="D56" s="301">
        <v>240</v>
      </c>
      <c r="E56" s="409"/>
      <c r="F56" s="298">
        <f t="shared" si="0"/>
        <v>0</v>
      </c>
    </row>
    <row r="57" spans="1:6" ht="12.75">
      <c r="A57" s="295" t="s">
        <v>744</v>
      </c>
      <c r="B57" s="296" t="s">
        <v>638</v>
      </c>
      <c r="C57" s="293" t="s">
        <v>375</v>
      </c>
      <c r="D57" s="301">
        <v>70</v>
      </c>
      <c r="E57" s="409"/>
      <c r="F57" s="298">
        <f t="shared" si="0"/>
        <v>0</v>
      </c>
    </row>
    <row r="58" spans="1:6" ht="12.75">
      <c r="A58" s="295" t="s">
        <v>745</v>
      </c>
      <c r="B58" s="296" t="s">
        <v>639</v>
      </c>
      <c r="C58" s="293" t="s">
        <v>375</v>
      </c>
      <c r="D58" s="301">
        <v>60</v>
      </c>
      <c r="E58" s="409"/>
      <c r="F58" s="298">
        <f t="shared" si="0"/>
        <v>0</v>
      </c>
    </row>
    <row r="59" spans="1:6" ht="12.75">
      <c r="A59" s="295" t="s">
        <v>746</v>
      </c>
      <c r="B59" s="296" t="s">
        <v>640</v>
      </c>
      <c r="C59" s="293" t="s">
        <v>375</v>
      </c>
      <c r="D59" s="301">
        <v>40</v>
      </c>
      <c r="E59" s="409"/>
      <c r="F59" s="298">
        <f t="shared" si="0"/>
        <v>0</v>
      </c>
    </row>
    <row r="60" spans="1:6" ht="12.75">
      <c r="A60" s="295" t="s">
        <v>747</v>
      </c>
      <c r="B60" s="296" t="s">
        <v>641</v>
      </c>
      <c r="C60" s="293" t="s">
        <v>375</v>
      </c>
      <c r="D60" s="301">
        <v>90</v>
      </c>
      <c r="E60" s="409"/>
      <c r="F60" s="298">
        <f t="shared" si="0"/>
        <v>0</v>
      </c>
    </row>
    <row r="61" spans="1:6" ht="12.75">
      <c r="A61" s="295" t="s">
        <v>748</v>
      </c>
      <c r="B61" s="296" t="s">
        <v>642</v>
      </c>
      <c r="C61" s="293" t="s">
        <v>28</v>
      </c>
      <c r="D61" s="301">
        <v>2</v>
      </c>
      <c r="E61" s="409"/>
      <c r="F61" s="298">
        <f t="shared" si="0"/>
        <v>0</v>
      </c>
    </row>
    <row r="62" spans="1:6" ht="25.5">
      <c r="A62" s="295" t="s">
        <v>749</v>
      </c>
      <c r="B62" s="296" t="s">
        <v>643</v>
      </c>
      <c r="C62" s="293" t="s">
        <v>28</v>
      </c>
      <c r="D62" s="301">
        <v>4</v>
      </c>
      <c r="E62" s="409"/>
      <c r="F62" s="298">
        <f t="shared" si="0"/>
        <v>0</v>
      </c>
    </row>
    <row r="63" spans="1:6" ht="12.75">
      <c r="A63" s="295"/>
      <c r="B63" s="296"/>
      <c r="C63" s="293"/>
      <c r="D63" s="301"/>
      <c r="E63" s="300"/>
      <c r="F63" s="300"/>
    </row>
    <row r="64" spans="1:6" ht="12.75">
      <c r="A64" s="289" t="s">
        <v>323</v>
      </c>
      <c r="B64" s="304" t="s">
        <v>644</v>
      </c>
      <c r="C64" s="291"/>
      <c r="D64" s="292"/>
      <c r="E64" s="293"/>
      <c r="F64" s="294">
        <f>SUM(F65:F78)</f>
        <v>0</v>
      </c>
    </row>
    <row r="65" spans="1:6" ht="12.75">
      <c r="A65" s="295" t="s">
        <v>671</v>
      </c>
      <c r="B65" s="296" t="s">
        <v>645</v>
      </c>
      <c r="C65" s="293" t="s">
        <v>28</v>
      </c>
      <c r="D65" s="301">
        <v>2</v>
      </c>
      <c r="E65" s="409"/>
      <c r="F65" s="302">
        <f>ROUND(ROUND(D65,2)*ROUND(E65,2),2)</f>
        <v>0</v>
      </c>
    </row>
    <row r="66" spans="1:6" ht="25.5">
      <c r="A66" s="295" t="s">
        <v>672</v>
      </c>
      <c r="B66" s="296" t="s">
        <v>646</v>
      </c>
      <c r="C66" s="293" t="s">
        <v>28</v>
      </c>
      <c r="D66" s="301">
        <v>2</v>
      </c>
      <c r="E66" s="411"/>
      <c r="F66" s="302">
        <f aca="true" t="shared" si="1" ref="F66:F78">ROUND(ROUND(D66,2)*ROUND(E66,2),2)</f>
        <v>0</v>
      </c>
    </row>
    <row r="67" spans="1:6" ht="12.75">
      <c r="A67" s="295" t="s">
        <v>673</v>
      </c>
      <c r="B67" s="296" t="s">
        <v>666</v>
      </c>
      <c r="C67" s="293" t="s">
        <v>28</v>
      </c>
      <c r="D67" s="301">
        <v>3</v>
      </c>
      <c r="E67" s="409"/>
      <c r="F67" s="302">
        <f t="shared" si="1"/>
        <v>0</v>
      </c>
    </row>
    <row r="68" spans="1:6" ht="12.75">
      <c r="A68" s="295" t="s">
        <v>674</v>
      </c>
      <c r="B68" s="296" t="s">
        <v>647</v>
      </c>
      <c r="C68" s="293" t="s">
        <v>28</v>
      </c>
      <c r="D68" s="301">
        <v>1</v>
      </c>
      <c r="E68" s="409"/>
      <c r="F68" s="302">
        <f t="shared" si="1"/>
        <v>0</v>
      </c>
    </row>
    <row r="69" spans="1:6" ht="25.5">
      <c r="A69" s="295" t="s">
        <v>750</v>
      </c>
      <c r="B69" s="296" t="s">
        <v>648</v>
      </c>
      <c r="C69" s="293" t="s">
        <v>28</v>
      </c>
      <c r="D69" s="301">
        <v>12</v>
      </c>
      <c r="E69" s="409"/>
      <c r="F69" s="302">
        <f t="shared" si="1"/>
        <v>0</v>
      </c>
    </row>
    <row r="70" spans="1:6" ht="25.5">
      <c r="A70" s="295" t="s">
        <v>751</v>
      </c>
      <c r="B70" s="296" t="s">
        <v>649</v>
      </c>
      <c r="C70" s="293" t="s">
        <v>28</v>
      </c>
      <c r="D70" s="301">
        <v>1</v>
      </c>
      <c r="E70" s="409"/>
      <c r="F70" s="302">
        <f t="shared" si="1"/>
        <v>0</v>
      </c>
    </row>
    <row r="71" spans="1:6" ht="25.5">
      <c r="A71" s="295" t="s">
        <v>752</v>
      </c>
      <c r="B71" s="296" t="s">
        <v>650</v>
      </c>
      <c r="C71" s="293" t="s">
        <v>435</v>
      </c>
      <c r="D71" s="301">
        <v>4</v>
      </c>
      <c r="E71" s="409"/>
      <c r="F71" s="302">
        <f t="shared" si="1"/>
        <v>0</v>
      </c>
    </row>
    <row r="72" spans="1:6" ht="12.75">
      <c r="A72" s="295" t="s">
        <v>753</v>
      </c>
      <c r="B72" s="296" t="s">
        <v>651</v>
      </c>
      <c r="C72" s="293" t="s">
        <v>28</v>
      </c>
      <c r="D72" s="301">
        <v>4</v>
      </c>
      <c r="E72" s="409"/>
      <c r="F72" s="302">
        <f t="shared" si="1"/>
        <v>0</v>
      </c>
    </row>
    <row r="73" spans="1:6" ht="12.75">
      <c r="A73" s="295" t="s">
        <v>754</v>
      </c>
      <c r="B73" s="296" t="s">
        <v>652</v>
      </c>
      <c r="C73" s="293" t="s">
        <v>28</v>
      </c>
      <c r="D73" s="301">
        <v>4</v>
      </c>
      <c r="E73" s="409"/>
      <c r="F73" s="302">
        <f t="shared" si="1"/>
        <v>0</v>
      </c>
    </row>
    <row r="74" spans="1:6" ht="12.75">
      <c r="A74" s="295" t="s">
        <v>755</v>
      </c>
      <c r="B74" s="296" t="s">
        <v>653</v>
      </c>
      <c r="C74" s="293" t="s">
        <v>28</v>
      </c>
      <c r="D74" s="301">
        <v>4</v>
      </c>
      <c r="E74" s="409"/>
      <c r="F74" s="302">
        <f t="shared" si="1"/>
        <v>0</v>
      </c>
    </row>
    <row r="75" spans="1:6" ht="12.75">
      <c r="A75" s="295" t="s">
        <v>756</v>
      </c>
      <c r="B75" s="296" t="s">
        <v>654</v>
      </c>
      <c r="C75" s="293" t="s">
        <v>375</v>
      </c>
      <c r="D75" s="301">
        <f>SUM(D55:D60)</f>
        <v>620</v>
      </c>
      <c r="E75" s="409"/>
      <c r="F75" s="302">
        <f t="shared" si="1"/>
        <v>0</v>
      </c>
    </row>
    <row r="76" spans="1:6" ht="12.75">
      <c r="A76" s="295" t="s">
        <v>757</v>
      </c>
      <c r="B76" s="296" t="s">
        <v>655</v>
      </c>
      <c r="C76" s="293" t="s">
        <v>28</v>
      </c>
      <c r="D76" s="301">
        <v>2</v>
      </c>
      <c r="E76" s="409"/>
      <c r="F76" s="302">
        <f t="shared" si="1"/>
        <v>0</v>
      </c>
    </row>
    <row r="77" spans="1:6" ht="25.5">
      <c r="A77" s="295" t="s">
        <v>758</v>
      </c>
      <c r="B77" s="296" t="s">
        <v>656</v>
      </c>
      <c r="C77" s="293" t="s">
        <v>28</v>
      </c>
      <c r="D77" s="301">
        <v>4</v>
      </c>
      <c r="E77" s="409"/>
      <c r="F77" s="302">
        <f t="shared" si="1"/>
        <v>0</v>
      </c>
    </row>
    <row r="78" spans="1:6" ht="25.5">
      <c r="A78" s="295" t="s">
        <v>759</v>
      </c>
      <c r="B78" s="296" t="s">
        <v>657</v>
      </c>
      <c r="C78" s="293" t="s">
        <v>28</v>
      </c>
      <c r="D78" s="301">
        <v>1</v>
      </c>
      <c r="E78" s="409"/>
      <c r="F78" s="302">
        <f t="shared" si="1"/>
        <v>0</v>
      </c>
    </row>
    <row r="79" spans="1:6" ht="12.75">
      <c r="A79" s="295"/>
      <c r="B79" s="296"/>
      <c r="C79" s="293"/>
      <c r="D79" s="301"/>
      <c r="E79" s="300"/>
      <c r="F79" s="300"/>
    </row>
    <row r="80" spans="1:6" ht="12.75">
      <c r="A80" s="289" t="s">
        <v>324</v>
      </c>
      <c r="B80" s="304" t="s">
        <v>658</v>
      </c>
      <c r="C80" s="291"/>
      <c r="D80" s="292"/>
      <c r="E80" s="293"/>
      <c r="F80" s="294">
        <f>SUM(F81:F92)</f>
        <v>0</v>
      </c>
    </row>
    <row r="81" spans="1:6" ht="25.5">
      <c r="A81" s="295" t="s">
        <v>760</v>
      </c>
      <c r="B81" s="303" t="s">
        <v>761</v>
      </c>
      <c r="C81" s="305" t="s">
        <v>28</v>
      </c>
      <c r="D81" s="306">
        <v>6</v>
      </c>
      <c r="E81" s="408"/>
      <c r="F81" s="307">
        <f>ROUND(ROUND(D81,2)*ROUND(E81,2),2)</f>
        <v>0</v>
      </c>
    </row>
    <row r="82" spans="1:6" ht="38.25">
      <c r="A82" s="295" t="s">
        <v>762</v>
      </c>
      <c r="B82" s="392" t="s">
        <v>874</v>
      </c>
      <c r="C82" s="305" t="s">
        <v>28</v>
      </c>
      <c r="D82" s="306">
        <v>2</v>
      </c>
      <c r="E82" s="408"/>
      <c r="F82" s="307">
        <f aca="true" t="shared" si="2" ref="F82:F92">ROUND(ROUND(D82,2)*ROUND(E82,2),2)</f>
        <v>0</v>
      </c>
    </row>
    <row r="83" spans="1:6" ht="38.25">
      <c r="A83" s="295" t="s">
        <v>763</v>
      </c>
      <c r="B83" s="303" t="s">
        <v>764</v>
      </c>
      <c r="C83" s="293" t="s">
        <v>28</v>
      </c>
      <c r="D83" s="299">
        <v>3</v>
      </c>
      <c r="E83" s="408"/>
      <c r="F83" s="307">
        <f t="shared" si="2"/>
        <v>0</v>
      </c>
    </row>
    <row r="84" spans="1:6" ht="51">
      <c r="A84" s="295" t="s">
        <v>765</v>
      </c>
      <c r="B84" s="303" t="s">
        <v>766</v>
      </c>
      <c r="C84" s="305" t="s">
        <v>28</v>
      </c>
      <c r="D84" s="306">
        <v>1</v>
      </c>
      <c r="E84" s="408"/>
      <c r="F84" s="307">
        <f t="shared" si="2"/>
        <v>0</v>
      </c>
    </row>
    <row r="85" spans="1:6" ht="25.5">
      <c r="A85" s="295" t="s">
        <v>767</v>
      </c>
      <c r="B85" s="303" t="s">
        <v>768</v>
      </c>
      <c r="C85" s="293" t="s">
        <v>375</v>
      </c>
      <c r="D85" s="299">
        <v>45</v>
      </c>
      <c r="E85" s="409"/>
      <c r="F85" s="307">
        <f t="shared" si="2"/>
        <v>0</v>
      </c>
    </row>
    <row r="86" spans="1:6" ht="25.5">
      <c r="A86" s="295" t="s">
        <v>769</v>
      </c>
      <c r="B86" s="141" t="s">
        <v>770</v>
      </c>
      <c r="C86" s="293" t="s">
        <v>375</v>
      </c>
      <c r="D86" s="299">
        <v>100</v>
      </c>
      <c r="E86" s="409"/>
      <c r="F86" s="307">
        <f t="shared" si="2"/>
        <v>0</v>
      </c>
    </row>
    <row r="87" spans="1:6" ht="25.5">
      <c r="A87" s="295" t="s">
        <v>771</v>
      </c>
      <c r="B87" s="141" t="s">
        <v>772</v>
      </c>
      <c r="C87" s="293" t="s">
        <v>347</v>
      </c>
      <c r="D87" s="299">
        <v>4</v>
      </c>
      <c r="E87" s="409"/>
      <c r="F87" s="307">
        <f t="shared" si="2"/>
        <v>0</v>
      </c>
    </row>
    <row r="88" spans="1:6" ht="12.75">
      <c r="A88" s="295" t="s">
        <v>773</v>
      </c>
      <c r="B88" s="141" t="s">
        <v>774</v>
      </c>
      <c r="C88" s="293" t="s">
        <v>375</v>
      </c>
      <c r="D88" s="299">
        <v>10</v>
      </c>
      <c r="E88" s="409"/>
      <c r="F88" s="307">
        <f t="shared" si="2"/>
        <v>0</v>
      </c>
    </row>
    <row r="89" spans="1:6" ht="25.5">
      <c r="A89" s="295" t="s">
        <v>775</v>
      </c>
      <c r="B89" s="308" t="s">
        <v>659</v>
      </c>
      <c r="C89" s="293" t="s">
        <v>435</v>
      </c>
      <c r="D89" s="299">
        <v>6</v>
      </c>
      <c r="E89" s="410"/>
      <c r="F89" s="307">
        <f t="shared" si="2"/>
        <v>0</v>
      </c>
    </row>
    <row r="90" spans="1:6" ht="25.5">
      <c r="A90" s="295" t="s">
        <v>776</v>
      </c>
      <c r="B90" s="303" t="s">
        <v>660</v>
      </c>
      <c r="C90" s="293" t="s">
        <v>375</v>
      </c>
      <c r="D90" s="299">
        <v>90</v>
      </c>
      <c r="E90" s="408"/>
      <c r="F90" s="307">
        <f t="shared" si="2"/>
        <v>0</v>
      </c>
    </row>
    <row r="91" spans="1:6" ht="12.75">
      <c r="A91" s="295" t="s">
        <v>777</v>
      </c>
      <c r="B91" s="141" t="s">
        <v>447</v>
      </c>
      <c r="C91" s="293" t="s">
        <v>375</v>
      </c>
      <c r="D91" s="299">
        <v>100</v>
      </c>
      <c r="E91" s="408"/>
      <c r="F91" s="307">
        <f t="shared" si="2"/>
        <v>0</v>
      </c>
    </row>
    <row r="92" spans="1:6" ht="12.75">
      <c r="A92" s="295" t="s">
        <v>778</v>
      </c>
      <c r="B92" s="303" t="s">
        <v>779</v>
      </c>
      <c r="C92" s="293" t="s">
        <v>353</v>
      </c>
      <c r="D92" s="299">
        <v>45</v>
      </c>
      <c r="E92" s="410"/>
      <c r="F92" s="307">
        <f t="shared" si="2"/>
        <v>0</v>
      </c>
    </row>
    <row r="93" spans="1:6" ht="12.75">
      <c r="A93" s="309"/>
      <c r="B93" s="296"/>
      <c r="C93" s="293"/>
      <c r="D93" s="301"/>
      <c r="E93" s="220"/>
      <c r="F93" s="220"/>
    </row>
    <row r="94" spans="1:6" ht="12.75">
      <c r="A94" s="289" t="s">
        <v>326</v>
      </c>
      <c r="B94" s="304" t="s">
        <v>661</v>
      </c>
      <c r="C94" s="291"/>
      <c r="D94" s="292"/>
      <c r="E94" s="293"/>
      <c r="F94" s="294">
        <f>SUM(F95:F98)</f>
        <v>0</v>
      </c>
    </row>
    <row r="95" spans="1:6" ht="51">
      <c r="A95" s="295" t="s">
        <v>780</v>
      </c>
      <c r="B95" s="296" t="s">
        <v>662</v>
      </c>
      <c r="C95" s="293" t="s">
        <v>435</v>
      </c>
      <c r="D95" s="301">
        <v>1</v>
      </c>
      <c r="E95" s="407"/>
      <c r="F95" s="300">
        <f>ROUND(ROUND(D95,2)*ROUND(E95,2),2)</f>
        <v>0</v>
      </c>
    </row>
    <row r="96" spans="1:6" ht="25.5">
      <c r="A96" s="295" t="s">
        <v>781</v>
      </c>
      <c r="B96" s="296" t="s">
        <v>782</v>
      </c>
      <c r="C96" s="293" t="s">
        <v>435</v>
      </c>
      <c r="D96" s="301">
        <v>1</v>
      </c>
      <c r="E96" s="407"/>
      <c r="F96" s="300">
        <f>ROUND(ROUND(D96,2)*ROUND(E96,2),2)</f>
        <v>0</v>
      </c>
    </row>
    <row r="97" spans="1:6" ht="38.25">
      <c r="A97" s="295" t="s">
        <v>783</v>
      </c>
      <c r="B97" s="296" t="s">
        <v>784</v>
      </c>
      <c r="C97" s="293" t="s">
        <v>435</v>
      </c>
      <c r="D97" s="301">
        <v>1</v>
      </c>
      <c r="E97" s="407"/>
      <c r="F97" s="300">
        <f>ROUND(ROUND(D97,2)*ROUND(E97,2),2)</f>
        <v>0</v>
      </c>
    </row>
    <row r="98" spans="1:6" ht="38.25">
      <c r="A98" s="295" t="s">
        <v>785</v>
      </c>
      <c r="B98" s="296" t="s">
        <v>786</v>
      </c>
      <c r="C98" s="293" t="s">
        <v>435</v>
      </c>
      <c r="D98" s="301">
        <v>1</v>
      </c>
      <c r="E98" s="407"/>
      <c r="F98" s="300">
        <f>ROUND(ROUND(D98,2)*ROUND(E98,2),2)</f>
        <v>0</v>
      </c>
    </row>
    <row r="99" spans="1:6" ht="12.75">
      <c r="A99" s="208"/>
      <c r="B99" s="209"/>
      <c r="C99" s="210"/>
      <c r="D99" s="211"/>
      <c r="E99" s="212"/>
      <c r="F99" s="212"/>
    </row>
    <row r="100" spans="1:6" ht="12.75">
      <c r="A100" s="208"/>
      <c r="B100" s="209"/>
      <c r="C100" s="210"/>
      <c r="D100" s="211"/>
      <c r="E100" s="212"/>
      <c r="F100" s="212"/>
    </row>
    <row r="101" spans="1:6" ht="12.75">
      <c r="A101" s="208"/>
      <c r="B101" s="260"/>
      <c r="C101" s="206"/>
      <c r="D101" s="261"/>
      <c r="E101" s="212"/>
      <c r="F101" s="212"/>
    </row>
    <row r="102" spans="1:6" ht="12.75">
      <c r="A102" s="208"/>
      <c r="B102" s="260"/>
      <c r="C102" s="206"/>
      <c r="D102" s="261"/>
      <c r="E102" s="212"/>
      <c r="F102" s="212"/>
    </row>
    <row r="103" spans="1:6" ht="12.75">
      <c r="A103" s="208"/>
      <c r="B103" s="209"/>
      <c r="C103" s="210"/>
      <c r="D103" s="211"/>
      <c r="E103" s="213"/>
      <c r="F103" s="213"/>
    </row>
    <row r="104" spans="1:6" ht="12.75">
      <c r="A104" s="208"/>
      <c r="B104" s="209"/>
      <c r="C104" s="210"/>
      <c r="D104" s="211"/>
      <c r="E104" s="212"/>
      <c r="F104" s="212"/>
    </row>
    <row r="105" spans="1:6" ht="12.75">
      <c r="A105" s="208"/>
      <c r="B105" s="209"/>
      <c r="C105" s="210"/>
      <c r="D105" s="211"/>
      <c r="E105" s="213"/>
      <c r="F105" s="213"/>
    </row>
    <row r="106" spans="1:6" ht="12.75">
      <c r="A106" s="208"/>
      <c r="B106" s="209"/>
      <c r="C106" s="210"/>
      <c r="D106" s="211"/>
      <c r="E106" s="212"/>
      <c r="F106" s="212"/>
    </row>
    <row r="107" spans="1:6" ht="12.75">
      <c r="A107" s="208"/>
      <c r="B107" s="209"/>
      <c r="C107" s="210"/>
      <c r="D107" s="211"/>
      <c r="E107" s="213"/>
      <c r="F107" s="213"/>
    </row>
    <row r="108" spans="1:6" ht="12.75">
      <c r="A108" s="208"/>
      <c r="B108" s="209"/>
      <c r="C108" s="210"/>
      <c r="D108" s="211"/>
      <c r="E108" s="213"/>
      <c r="F108" s="213"/>
    </row>
    <row r="109" spans="1:6" ht="12.75">
      <c r="A109" s="208"/>
      <c r="B109" s="209"/>
      <c r="C109" s="210"/>
      <c r="D109" s="211"/>
      <c r="E109" s="213"/>
      <c r="F109" s="213"/>
    </row>
    <row r="110" spans="1:6" ht="12.75">
      <c r="A110" s="208"/>
      <c r="B110" s="209"/>
      <c r="C110" s="210"/>
      <c r="D110" s="211"/>
      <c r="E110" s="213"/>
      <c r="F110" s="213"/>
    </row>
    <row r="111" spans="1:6" ht="12.75">
      <c r="A111" s="215"/>
      <c r="B111" s="205"/>
      <c r="C111" s="216"/>
      <c r="D111" s="217"/>
      <c r="E111" s="210"/>
      <c r="F111" s="207"/>
    </row>
    <row r="112" spans="1:6" ht="12.75">
      <c r="A112" s="208"/>
      <c r="B112" s="219"/>
      <c r="C112" s="210"/>
      <c r="D112" s="211"/>
      <c r="E112" s="213"/>
      <c r="F112" s="213"/>
    </row>
    <row r="113" spans="1:6" ht="12.75">
      <c r="A113" s="208"/>
      <c r="B113" s="219"/>
      <c r="C113" s="206"/>
      <c r="D113" s="261"/>
      <c r="E113" s="220"/>
      <c r="F113" s="220"/>
    </row>
    <row r="114" spans="1:6" ht="12.75">
      <c r="A114" s="208"/>
      <c r="B114" s="219"/>
      <c r="C114" s="210"/>
      <c r="D114" s="214"/>
      <c r="E114" s="213"/>
      <c r="F114" s="213"/>
    </row>
    <row r="115" spans="1:6" ht="12.75">
      <c r="A115" s="208"/>
      <c r="B115" s="209"/>
      <c r="C115" s="210"/>
      <c r="D115" s="214"/>
      <c r="E115" s="213"/>
      <c r="F115" s="220"/>
    </row>
    <row r="116" spans="1:6" ht="12.75">
      <c r="A116" s="208"/>
      <c r="B116" s="209"/>
      <c r="C116" s="210"/>
      <c r="D116" s="214"/>
      <c r="E116" s="213"/>
      <c r="F116" s="213"/>
    </row>
    <row r="117" spans="1:6" ht="12.75">
      <c r="A117" s="208"/>
      <c r="B117" s="209"/>
      <c r="C117" s="210"/>
      <c r="D117" s="214"/>
      <c r="E117" s="213"/>
      <c r="F117" s="213"/>
    </row>
    <row r="118" spans="1:6" ht="12.75">
      <c r="A118" s="208"/>
      <c r="B118" s="219"/>
      <c r="C118" s="210"/>
      <c r="D118" s="214"/>
      <c r="E118" s="220"/>
      <c r="F118" s="220"/>
    </row>
    <row r="119" spans="1:6" ht="12.75">
      <c r="A119" s="218"/>
      <c r="B119" s="209"/>
      <c r="C119" s="210"/>
      <c r="D119" s="214"/>
      <c r="E119" s="220"/>
      <c r="F119" s="220"/>
    </row>
    <row r="120" spans="1:6" ht="12.75">
      <c r="A120" s="215"/>
      <c r="B120" s="205"/>
      <c r="C120" s="216"/>
      <c r="D120" s="217"/>
      <c r="E120" s="210"/>
      <c r="F120" s="207"/>
    </row>
    <row r="121" spans="1:6" ht="12.75">
      <c r="A121" s="208"/>
      <c r="B121" s="209"/>
      <c r="C121" s="210"/>
      <c r="D121" s="211"/>
      <c r="E121" s="221"/>
      <c r="F121" s="213"/>
    </row>
    <row r="122" spans="1:6" ht="12.75">
      <c r="A122" s="208"/>
      <c r="B122" s="209"/>
      <c r="C122" s="210"/>
      <c r="D122" s="211"/>
      <c r="E122" s="221"/>
      <c r="F122" s="213"/>
    </row>
    <row r="123" spans="1:6" ht="12.75">
      <c r="A123" s="208"/>
      <c r="B123" s="209"/>
      <c r="C123" s="210"/>
      <c r="D123" s="211"/>
      <c r="E123" s="221"/>
      <c r="F123" s="213"/>
    </row>
    <row r="124" spans="1:6" ht="12.75">
      <c r="A124" s="208"/>
      <c r="B124" s="209"/>
      <c r="C124" s="210"/>
      <c r="D124" s="211"/>
      <c r="E124" s="221"/>
      <c r="F124" s="213"/>
    </row>
    <row r="125" spans="1:6" ht="12.75">
      <c r="A125" s="208"/>
      <c r="B125" s="209"/>
      <c r="C125" s="210"/>
      <c r="D125" s="211"/>
      <c r="E125" s="221"/>
      <c r="F125" s="213"/>
    </row>
    <row r="126" spans="1:6" ht="12.75">
      <c r="A126" s="208"/>
      <c r="B126" s="209"/>
      <c r="C126" s="210"/>
      <c r="D126" s="211"/>
      <c r="E126" s="221"/>
      <c r="F126" s="213"/>
    </row>
    <row r="127" spans="1:6" ht="12.75">
      <c r="A127" s="206"/>
      <c r="B127" s="259"/>
      <c r="C127" s="259"/>
      <c r="D127" s="259"/>
      <c r="E127" s="259"/>
      <c r="F127" s="259"/>
    </row>
    <row r="128" spans="1:6" ht="12.75">
      <c r="A128" s="218"/>
      <c r="B128" s="209"/>
      <c r="C128" s="210"/>
      <c r="D128" s="214"/>
      <c r="E128" s="220"/>
      <c r="F128" s="220"/>
    </row>
  </sheetData>
  <sheetProtection password="E637" sheet="1" formatCells="0" formatColumns="0" formatRows="0" selectLockedCells="1"/>
  <printOptions/>
  <pageMargins left="0.7" right="0.7" top="0.75" bottom="0.75" header="0.3" footer="0.3"/>
  <pageSetup horizontalDpi="1200" verticalDpi="1200" orientation="portrait" paperSize="9" scale="82" r:id="rId1"/>
  <rowBreaks count="2" manualBreakCount="2">
    <brk id="42" max="255" man="1"/>
    <brk id="79" max="255" man="1"/>
  </rowBreaks>
</worksheet>
</file>

<file path=xl/worksheets/sheet2.xml><?xml version="1.0" encoding="utf-8"?>
<worksheet xmlns="http://schemas.openxmlformats.org/spreadsheetml/2006/main" xmlns:r="http://schemas.openxmlformats.org/officeDocument/2006/relationships">
  <dimension ref="A1:J69"/>
  <sheetViews>
    <sheetView view="pageBreakPreview" zoomScale="110" zoomScaleNormal="110" zoomScaleSheetLayoutView="110" workbookViewId="0" topLeftCell="A1">
      <selection activeCell="E32" sqref="E32:F32"/>
    </sheetView>
  </sheetViews>
  <sheetFormatPr defaultColWidth="9.00390625" defaultRowHeight="12.75"/>
  <cols>
    <col min="1" max="1" width="10.125" style="5" bestFit="1" customWidth="1"/>
    <col min="2" max="2" width="40.75390625" style="4" customWidth="1"/>
    <col min="3" max="3" width="6.75390625" style="0" customWidth="1"/>
    <col min="4" max="4" width="13.125" style="2" customWidth="1"/>
    <col min="5" max="5" width="13.25390625" style="26" customWidth="1"/>
    <col min="6" max="6" width="15.75390625" style="30" customWidth="1"/>
    <col min="7" max="7" width="4.00390625" style="0" customWidth="1"/>
    <col min="10" max="10" width="11.375" style="0" bestFit="1" customWidth="1"/>
  </cols>
  <sheetData>
    <row r="1" spans="1:6" ht="26.25" customHeight="1">
      <c r="A1" s="12"/>
      <c r="E1" s="423"/>
      <c r="F1" s="423"/>
    </row>
    <row r="2" spans="1:6" ht="26.25" customHeight="1">
      <c r="A2" s="25"/>
      <c r="B2" s="9"/>
      <c r="C2" s="10"/>
      <c r="D2" s="11"/>
      <c r="E2" s="17"/>
      <c r="F2" s="28"/>
    </row>
    <row r="3" spans="1:10" ht="54.75" customHeight="1">
      <c r="A3" s="424" t="s">
        <v>55</v>
      </c>
      <c r="B3" s="424"/>
      <c r="C3" s="424"/>
      <c r="D3" s="424"/>
      <c r="E3" s="424"/>
      <c r="F3" s="424"/>
      <c r="H3" s="34"/>
      <c r="I3" s="34"/>
      <c r="J3" s="34"/>
    </row>
    <row r="4" spans="1:10" ht="32.25" customHeight="1">
      <c r="A4" s="16"/>
      <c r="B4" s="425"/>
      <c r="C4" s="425"/>
      <c r="D4" s="425"/>
      <c r="E4" s="426"/>
      <c r="F4" s="426"/>
      <c r="H4" s="34"/>
      <c r="I4" s="35"/>
      <c r="J4" s="35"/>
    </row>
    <row r="5" spans="1:10" s="6" customFormat="1" ht="48" customHeight="1">
      <c r="A5" s="18"/>
      <c r="B5" s="427" t="s">
        <v>154</v>
      </c>
      <c r="C5" s="427"/>
      <c r="D5" s="427"/>
      <c r="E5" s="428"/>
      <c r="F5" s="428"/>
      <c r="H5" s="36"/>
      <c r="I5" s="36"/>
      <c r="J5" s="36"/>
    </row>
    <row r="6" spans="1:10" ht="12.75">
      <c r="A6" s="16"/>
      <c r="B6" s="429"/>
      <c r="C6" s="429"/>
      <c r="D6" s="429"/>
      <c r="E6" s="426"/>
      <c r="F6" s="426"/>
      <c r="H6" s="34"/>
      <c r="I6" s="34"/>
      <c r="J6" s="34"/>
    </row>
    <row r="7" spans="1:10" ht="12.75">
      <c r="A7" s="16"/>
      <c r="B7" s="425"/>
      <c r="C7" s="425"/>
      <c r="D7" s="425"/>
      <c r="E7" s="426"/>
      <c r="F7" s="426"/>
      <c r="H7" s="34"/>
      <c r="I7" s="34"/>
      <c r="J7" s="34"/>
    </row>
    <row r="8" spans="1:10" ht="12.75">
      <c r="A8" s="16"/>
      <c r="B8" s="425"/>
      <c r="C8" s="425"/>
      <c r="D8" s="425"/>
      <c r="E8" s="426"/>
      <c r="F8" s="426"/>
      <c r="H8" s="34"/>
      <c r="I8" s="34"/>
      <c r="J8" s="34"/>
    </row>
    <row r="9" spans="1:10" s="7" customFormat="1" ht="15">
      <c r="A9" s="14" t="s">
        <v>45</v>
      </c>
      <c r="B9" s="430" t="s">
        <v>308</v>
      </c>
      <c r="C9" s="430"/>
      <c r="D9" s="430"/>
      <c r="E9" s="431">
        <f>CESTA!E26</f>
        <v>80700</v>
      </c>
      <c r="F9" s="431"/>
      <c r="H9" s="37"/>
      <c r="I9" s="37"/>
      <c r="J9" s="37"/>
    </row>
    <row r="10" spans="1:10" s="7" customFormat="1" ht="15">
      <c r="A10" s="47"/>
      <c r="B10" s="432"/>
      <c r="C10" s="432"/>
      <c r="D10" s="432"/>
      <c r="E10" s="433"/>
      <c r="F10" s="433"/>
      <c r="H10" s="37"/>
      <c r="I10" s="37"/>
      <c r="J10" s="37"/>
    </row>
    <row r="11" spans="1:10" s="7" customFormat="1" ht="15">
      <c r="A11" s="14" t="s">
        <v>46</v>
      </c>
      <c r="B11" s="434" t="s">
        <v>220</v>
      </c>
      <c r="C11" s="434"/>
      <c r="D11" s="434"/>
      <c r="E11" s="431">
        <f>PODHOD!F26</f>
        <v>855</v>
      </c>
      <c r="F11" s="431"/>
      <c r="H11" s="37"/>
      <c r="I11" s="37"/>
      <c r="J11" s="37"/>
    </row>
    <row r="12" spans="1:10" s="7" customFormat="1" ht="15">
      <c r="A12" s="47"/>
      <c r="B12" s="432"/>
      <c r="C12" s="432"/>
      <c r="D12" s="432"/>
      <c r="E12" s="433"/>
      <c r="F12" s="433"/>
      <c r="H12" s="37"/>
      <c r="I12" s="37"/>
      <c r="J12" s="37"/>
    </row>
    <row r="13" spans="1:10" s="7" customFormat="1" ht="15">
      <c r="A13" s="14" t="s">
        <v>47</v>
      </c>
      <c r="B13" s="434" t="s">
        <v>307</v>
      </c>
      <c r="C13" s="434"/>
      <c r="D13" s="434"/>
      <c r="E13" s="431">
        <f>'DOSTOPNA KONST'!F22</f>
        <v>3135</v>
      </c>
      <c r="F13" s="431"/>
      <c r="H13" s="37"/>
      <c r="I13" s="37"/>
      <c r="J13" s="37"/>
    </row>
    <row r="14" spans="1:10" s="7" customFormat="1" ht="15">
      <c r="A14" s="47"/>
      <c r="B14" s="432"/>
      <c r="C14" s="432"/>
      <c r="D14" s="432"/>
      <c r="E14" s="433"/>
      <c r="F14" s="433"/>
      <c r="H14" s="37"/>
      <c r="I14" s="37"/>
      <c r="J14" s="37"/>
    </row>
    <row r="15" spans="1:10" s="7" customFormat="1" ht="15">
      <c r="A15" s="14" t="s">
        <v>7</v>
      </c>
      <c r="B15" s="434" t="s">
        <v>309</v>
      </c>
      <c r="C15" s="434"/>
      <c r="D15" s="434"/>
      <c r="E15" s="431">
        <f>ZID!F22</f>
        <v>1710</v>
      </c>
      <c r="F15" s="431"/>
      <c r="H15" s="37"/>
      <c r="I15" s="37"/>
      <c r="J15" s="37"/>
    </row>
    <row r="16" spans="1:10" s="7" customFormat="1" ht="15">
      <c r="A16" s="47"/>
      <c r="B16" s="432"/>
      <c r="C16" s="432"/>
      <c r="D16" s="432"/>
      <c r="E16" s="433"/>
      <c r="F16" s="433"/>
      <c r="H16" s="37"/>
      <c r="I16" s="37"/>
      <c r="J16" s="37"/>
    </row>
    <row r="17" spans="1:10" s="7" customFormat="1" ht="15">
      <c r="A17" s="14" t="s">
        <v>15</v>
      </c>
      <c r="B17" s="434" t="s">
        <v>221</v>
      </c>
      <c r="C17" s="434"/>
      <c r="D17" s="434"/>
      <c r="E17" s="431">
        <f>'CR'!G118</f>
        <v>2052</v>
      </c>
      <c r="F17" s="431"/>
      <c r="H17" s="37"/>
      <c r="I17" s="37"/>
      <c r="J17" s="37"/>
    </row>
    <row r="18" spans="1:10" s="7" customFormat="1" ht="15">
      <c r="A18" s="14"/>
      <c r="B18" s="435"/>
      <c r="C18" s="435"/>
      <c r="D18" s="435"/>
      <c r="E18" s="433"/>
      <c r="F18" s="433"/>
      <c r="H18" s="37"/>
      <c r="I18" s="37"/>
      <c r="J18" s="37"/>
    </row>
    <row r="19" spans="1:10" s="7" customFormat="1" ht="15">
      <c r="A19" s="14" t="s">
        <v>9</v>
      </c>
      <c r="B19" s="436" t="s">
        <v>222</v>
      </c>
      <c r="C19" s="436"/>
      <c r="D19" s="436"/>
      <c r="E19" s="431">
        <f>NN!G24</f>
        <v>570</v>
      </c>
      <c r="F19" s="431"/>
      <c r="H19" s="37"/>
      <c r="I19" s="37"/>
      <c r="J19" s="37"/>
    </row>
    <row r="20" spans="1:10" s="7" customFormat="1" ht="15">
      <c r="A20" s="14"/>
      <c r="B20" s="437"/>
      <c r="C20" s="437"/>
      <c r="D20" s="437"/>
      <c r="E20" s="433"/>
      <c r="F20" s="433"/>
      <c r="H20" s="37"/>
      <c r="I20" s="37"/>
      <c r="J20" s="37"/>
    </row>
    <row r="21" spans="1:10" s="7" customFormat="1" ht="15">
      <c r="A21" s="14" t="s">
        <v>10</v>
      </c>
      <c r="B21" s="436" t="s">
        <v>223</v>
      </c>
      <c r="C21" s="436"/>
      <c r="D21" s="436"/>
      <c r="E21" s="431">
        <f>TK!F58</f>
        <v>1710</v>
      </c>
      <c r="F21" s="431"/>
      <c r="H21" s="37"/>
      <c r="I21" s="37"/>
      <c r="J21" s="37"/>
    </row>
    <row r="22" spans="1:10" s="7" customFormat="1" ht="15">
      <c r="A22" s="14"/>
      <c r="B22" s="430"/>
      <c r="C22" s="438"/>
      <c r="D22" s="438"/>
      <c r="E22" s="433"/>
      <c r="F22" s="433"/>
      <c r="H22" s="37"/>
      <c r="I22" s="37"/>
      <c r="J22" s="37"/>
    </row>
    <row r="23" spans="1:10" s="7" customFormat="1" ht="15">
      <c r="A23" s="55" t="s">
        <v>158</v>
      </c>
      <c r="B23" s="439" t="s">
        <v>310</v>
      </c>
      <c r="C23" s="439"/>
      <c r="D23" s="439"/>
      <c r="E23" s="431">
        <f>SEMAFOR!F23</f>
        <v>0</v>
      </c>
      <c r="F23" s="431"/>
      <c r="H23" s="37"/>
      <c r="I23" s="37"/>
      <c r="J23" s="37"/>
    </row>
    <row r="24" spans="1:10" s="7" customFormat="1" ht="15.75" thickBot="1">
      <c r="A24" s="14"/>
      <c r="B24" s="425"/>
      <c r="C24" s="425"/>
      <c r="D24" s="425"/>
      <c r="E24" s="441"/>
      <c r="F24" s="441"/>
      <c r="H24" s="37"/>
      <c r="I24" s="37"/>
      <c r="J24" s="37"/>
    </row>
    <row r="25" spans="1:10" s="7" customFormat="1" ht="15">
      <c r="A25" s="14"/>
      <c r="B25" s="440"/>
      <c r="C25" s="440"/>
      <c r="D25" s="440"/>
      <c r="E25" s="433"/>
      <c r="F25" s="433"/>
      <c r="H25" s="37"/>
      <c r="I25" s="37"/>
      <c r="J25" s="37"/>
    </row>
    <row r="26" spans="1:10" s="3" customFormat="1" ht="15.75">
      <c r="A26" s="15"/>
      <c r="B26" s="442" t="s">
        <v>12</v>
      </c>
      <c r="C26" s="442"/>
      <c r="D26" s="442"/>
      <c r="E26" s="443">
        <f>SUM(E9:F24)</f>
        <v>90732</v>
      </c>
      <c r="F26" s="443"/>
      <c r="H26" s="8"/>
      <c r="I26" s="8"/>
      <c r="J26" s="8"/>
    </row>
    <row r="27" spans="1:10" s="3" customFormat="1" ht="15.75">
      <c r="A27" s="15"/>
      <c r="B27" s="444" t="s">
        <v>0</v>
      </c>
      <c r="C27" s="444"/>
      <c r="D27" s="444"/>
      <c r="E27" s="431">
        <f>ROUND(ROUND(E26,2)*0.1,2)</f>
        <v>9073.2</v>
      </c>
      <c r="F27" s="431"/>
      <c r="H27" s="8"/>
      <c r="I27" s="8"/>
      <c r="J27" s="8"/>
    </row>
    <row r="28" spans="1:10" s="3" customFormat="1" ht="15.75">
      <c r="A28" s="15"/>
      <c r="B28" s="442" t="s">
        <v>12</v>
      </c>
      <c r="C28" s="442"/>
      <c r="D28" s="442"/>
      <c r="E28" s="443">
        <f>SUM(E26:F27)</f>
        <v>99805.2</v>
      </c>
      <c r="F28" s="443"/>
      <c r="H28" s="8"/>
      <c r="I28" s="8"/>
      <c r="J28" s="8"/>
    </row>
    <row r="29" spans="1:10" s="7" customFormat="1" ht="15">
      <c r="A29" s="14"/>
      <c r="B29" s="444" t="s">
        <v>146</v>
      </c>
      <c r="C29" s="444"/>
      <c r="D29" s="444"/>
      <c r="E29" s="431">
        <f>ROUND(ROUND(E28,2)*0.22,2)</f>
        <v>21957.14</v>
      </c>
      <c r="F29" s="431"/>
      <c r="H29" s="37"/>
      <c r="I29" s="37"/>
      <c r="J29" s="37"/>
    </row>
    <row r="30" spans="1:10" s="7" customFormat="1" ht="15">
      <c r="A30" s="14"/>
      <c r="B30" s="447"/>
      <c r="C30" s="447"/>
      <c r="D30" s="447"/>
      <c r="E30" s="433"/>
      <c r="F30" s="433"/>
      <c r="H30" s="37"/>
      <c r="I30" s="37"/>
      <c r="J30" s="37"/>
    </row>
    <row r="31" spans="1:10" s="3" customFormat="1" ht="18">
      <c r="A31" s="15"/>
      <c r="B31" s="448" t="s">
        <v>13</v>
      </c>
      <c r="C31" s="448"/>
      <c r="D31" s="448"/>
      <c r="E31" s="449">
        <f>ROUND(SUM(E28:F29),2)</f>
        <v>121762.34</v>
      </c>
      <c r="F31" s="449"/>
      <c r="H31" s="8"/>
      <c r="I31" s="8"/>
      <c r="J31" s="8"/>
    </row>
    <row r="32" spans="1:10" s="3" customFormat="1" ht="15.75">
      <c r="A32" s="15"/>
      <c r="B32" s="445"/>
      <c r="C32" s="445"/>
      <c r="D32" s="445"/>
      <c r="E32" s="446"/>
      <c r="F32" s="446"/>
      <c r="H32" s="8"/>
      <c r="I32" s="8"/>
      <c r="J32" s="8"/>
    </row>
    <row r="33" spans="1:10" ht="12.75">
      <c r="A33"/>
      <c r="B33"/>
      <c r="D33" s="27"/>
      <c r="H33" s="34"/>
      <c r="I33" s="34"/>
      <c r="J33" s="34"/>
    </row>
    <row r="34" spans="1:10" ht="12.75">
      <c r="A34"/>
      <c r="B34"/>
      <c r="D34" s="27"/>
      <c r="H34" s="34"/>
      <c r="I34" s="34"/>
      <c r="J34" s="34"/>
    </row>
    <row r="35" spans="1:10" ht="12.75">
      <c r="A35"/>
      <c r="B35"/>
      <c r="D35" s="27"/>
      <c r="H35" s="34"/>
      <c r="I35" s="34"/>
      <c r="J35" s="34"/>
    </row>
    <row r="36" spans="1:10" ht="12.75">
      <c r="A36"/>
      <c r="B36"/>
      <c r="D36" s="27"/>
      <c r="H36" s="34"/>
      <c r="I36" s="34"/>
      <c r="J36" s="34"/>
    </row>
    <row r="37" spans="1:10" ht="12.75">
      <c r="A37"/>
      <c r="B37"/>
      <c r="D37" s="27"/>
      <c r="H37" s="34"/>
      <c r="I37" s="34"/>
      <c r="J37" s="34"/>
    </row>
    <row r="38" spans="1:10" ht="12.75">
      <c r="A38"/>
      <c r="B38"/>
      <c r="D38" s="27"/>
      <c r="H38" s="34"/>
      <c r="I38" s="34"/>
      <c r="J38" s="34"/>
    </row>
    <row r="39" spans="1:10" ht="12.75">
      <c r="A39"/>
      <c r="B39"/>
      <c r="D39" s="27"/>
      <c r="H39" s="34"/>
      <c r="I39" s="34"/>
      <c r="J39" s="34"/>
    </row>
    <row r="40" spans="1:10" ht="12.75">
      <c r="A40"/>
      <c r="B40"/>
      <c r="D40" s="27"/>
      <c r="H40" s="34"/>
      <c r="I40" s="34"/>
      <c r="J40" s="34"/>
    </row>
    <row r="41" spans="1:10" ht="12.75">
      <c r="A41"/>
      <c r="B41"/>
      <c r="D41" s="27"/>
      <c r="H41" s="34"/>
      <c r="I41" s="34"/>
      <c r="J41" s="34"/>
    </row>
    <row r="42" spans="1:4" ht="12.75">
      <c r="A42"/>
      <c r="B42"/>
      <c r="D42" s="27"/>
    </row>
    <row r="43" spans="1:4" ht="12.75">
      <c r="A43"/>
      <c r="B43"/>
      <c r="D43" s="27"/>
    </row>
    <row r="44" spans="1:4" ht="12.75">
      <c r="A44"/>
      <c r="B44"/>
      <c r="D44" s="27"/>
    </row>
    <row r="45" spans="1:4" ht="12.75">
      <c r="A45"/>
      <c r="B45"/>
      <c r="D45" s="27"/>
    </row>
    <row r="46" spans="1:4" ht="12.75">
      <c r="A46"/>
      <c r="B46"/>
      <c r="D46" s="27"/>
    </row>
    <row r="47" spans="1:4" ht="12.75">
      <c r="A47"/>
      <c r="B47"/>
      <c r="D47" s="27"/>
    </row>
    <row r="48" spans="1:4" ht="12.75">
      <c r="A48"/>
      <c r="B48"/>
      <c r="D48" s="27"/>
    </row>
    <row r="49" spans="1:4" ht="12.75">
      <c r="A49"/>
      <c r="B49"/>
      <c r="D49" s="27"/>
    </row>
    <row r="50" spans="1:4" ht="12.75">
      <c r="A50"/>
      <c r="B50"/>
      <c r="D50" s="27"/>
    </row>
    <row r="51" spans="1:4" ht="12.75">
      <c r="A51"/>
      <c r="B51"/>
      <c r="D51" s="27"/>
    </row>
    <row r="52" spans="1:4" ht="12.75">
      <c r="A52"/>
      <c r="B52"/>
      <c r="D52" s="27"/>
    </row>
    <row r="53" spans="1:4" ht="12.75">
      <c r="A53"/>
      <c r="B53"/>
      <c r="D53" s="27"/>
    </row>
    <row r="54" spans="1:4" ht="12.75">
      <c r="A54"/>
      <c r="B54"/>
      <c r="D54" s="27"/>
    </row>
    <row r="55" spans="1:6" ht="12.75">
      <c r="A55"/>
      <c r="B55"/>
      <c r="D55" s="27"/>
      <c r="E55"/>
      <c r="F55"/>
    </row>
    <row r="56" spans="1:6" ht="12.75">
      <c r="A56"/>
      <c r="B56"/>
      <c r="D56" s="27"/>
      <c r="E56"/>
      <c r="F56"/>
    </row>
    <row r="57" spans="1:6" ht="12.75">
      <c r="A57"/>
      <c r="B57"/>
      <c r="D57" s="27"/>
      <c r="E57"/>
      <c r="F57"/>
    </row>
    <row r="58" spans="1:6" ht="12.75">
      <c r="A58"/>
      <c r="B58"/>
      <c r="D58" s="27"/>
      <c r="E58"/>
      <c r="F58"/>
    </row>
    <row r="59" spans="1:6" ht="12.75">
      <c r="A59"/>
      <c r="B59"/>
      <c r="D59" s="27"/>
      <c r="E59"/>
      <c r="F59"/>
    </row>
    <row r="60" spans="1:6" ht="12.75">
      <c r="A60"/>
      <c r="B60"/>
      <c r="D60" s="27"/>
      <c r="E60"/>
      <c r="F60"/>
    </row>
    <row r="61" spans="1:6" ht="12.75">
      <c r="A61"/>
      <c r="B61"/>
      <c r="D61" s="27"/>
      <c r="E61"/>
      <c r="F61"/>
    </row>
    <row r="62" spans="1:6" ht="12.75">
      <c r="A62"/>
      <c r="B62"/>
      <c r="D62" s="27"/>
      <c r="E62"/>
      <c r="F62"/>
    </row>
    <row r="63" spans="1:6" ht="12.75">
      <c r="A63"/>
      <c r="B63"/>
      <c r="D63" s="27"/>
      <c r="E63"/>
      <c r="F63"/>
    </row>
    <row r="64" spans="1:6" ht="12.75">
      <c r="A64"/>
      <c r="B64"/>
      <c r="D64" s="27"/>
      <c r="E64"/>
      <c r="F64"/>
    </row>
    <row r="65" spans="1:6" ht="12.75">
      <c r="A65"/>
      <c r="B65"/>
      <c r="D65" s="27"/>
      <c r="E65"/>
      <c r="F65"/>
    </row>
    <row r="66" spans="1:6" ht="12.75">
      <c r="A66"/>
      <c r="B66"/>
      <c r="D66" s="27"/>
      <c r="E66"/>
      <c r="F66"/>
    </row>
    <row r="67" spans="1:6" ht="12.75">
      <c r="A67"/>
      <c r="B67"/>
      <c r="D67" s="27"/>
      <c r="E67"/>
      <c r="F67"/>
    </row>
    <row r="68" spans="1:6" ht="12.75">
      <c r="A68"/>
      <c r="B68"/>
      <c r="D68" s="27"/>
      <c r="E68"/>
      <c r="F68"/>
    </row>
    <row r="69" spans="1:6" ht="12.75">
      <c r="A69"/>
      <c r="B69"/>
      <c r="D69" s="27"/>
      <c r="E69"/>
      <c r="F69"/>
    </row>
  </sheetData>
  <sheetProtection password="E637" sheet="1" formatCells="0" formatColumns="0" formatRows="0" selectLockedCells="1"/>
  <mergeCells count="60">
    <mergeCell ref="B31:D31"/>
    <mergeCell ref="E31:F31"/>
    <mergeCell ref="B28:D28"/>
    <mergeCell ref="E28:F28"/>
    <mergeCell ref="B27:D27"/>
    <mergeCell ref="E27:F27"/>
    <mergeCell ref="B32:D32"/>
    <mergeCell ref="E32:F32"/>
    <mergeCell ref="B29:D29"/>
    <mergeCell ref="E29:F29"/>
    <mergeCell ref="B30:D30"/>
    <mergeCell ref="E30:F30"/>
    <mergeCell ref="B25:D25"/>
    <mergeCell ref="E25:F25"/>
    <mergeCell ref="B24:D24"/>
    <mergeCell ref="E24:F24"/>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B6:D6"/>
    <mergeCell ref="E6:F6"/>
    <mergeCell ref="B7:D7"/>
    <mergeCell ref="E7:F7"/>
    <mergeCell ref="B8:D8"/>
    <mergeCell ref="E8:F8"/>
    <mergeCell ref="E1:F1"/>
    <mergeCell ref="A3:F3"/>
    <mergeCell ref="B4:D4"/>
    <mergeCell ref="E4:F4"/>
    <mergeCell ref="B5:D5"/>
    <mergeCell ref="E5:F5"/>
  </mergeCells>
  <printOptions gridLines="1" horizontalCentered="1"/>
  <pageMargins left="0.5905511811023623" right="0.5905511811023623" top="0.984251968503937" bottom="0.984251968503937" header="0" footer="0.13"/>
  <pageSetup fitToHeight="4" horizontalDpi="600" verticalDpi="600" orientation="portrait" paperSize="9" scale="53" r:id="rId2"/>
  <headerFooter alignWithMargins="0">
    <oddHeader>&amp;L
&amp;"APPIA,Regular"Appia&amp;CUREDITEV DRŽAVNE CESTE R3-644/1356 LJUBLJANA (ŠMARTINSKA)-ŠENTJAKOB OD KM 0.895 DO KM 2.250&amp;R
PZI
</oddHeader>
    <oddFooter>&amp;L&amp;A&amp;C&amp;G&amp;RStran &amp;P/&amp;N</oddFooter>
  </headerFooter>
  <legacyDrawingHF r:id="rId1"/>
</worksheet>
</file>

<file path=xl/worksheets/sheet3.xml><?xml version="1.0" encoding="utf-8"?>
<worksheet xmlns="http://schemas.openxmlformats.org/spreadsheetml/2006/main" xmlns:r="http://schemas.openxmlformats.org/officeDocument/2006/relationships">
  <dimension ref="A1:K254"/>
  <sheetViews>
    <sheetView view="pageBreakPreview" zoomScale="130" zoomScaleNormal="110" zoomScaleSheetLayoutView="130" workbookViewId="0" topLeftCell="A25">
      <selection activeCell="E39" sqref="E39"/>
    </sheetView>
  </sheetViews>
  <sheetFormatPr defaultColWidth="9.00390625" defaultRowHeight="12.75"/>
  <cols>
    <col min="1" max="1" width="10.125" style="5" bestFit="1" customWidth="1"/>
    <col min="2" max="2" width="40.75390625" style="4" customWidth="1"/>
    <col min="3" max="3" width="6.75390625" style="0" customWidth="1"/>
    <col min="4" max="4" width="13.125" style="2" customWidth="1"/>
    <col min="5" max="5" width="13.25390625" style="26" customWidth="1"/>
    <col min="6" max="6" width="15.75390625" style="30" customWidth="1"/>
    <col min="7" max="7" width="9.875" style="0" customWidth="1"/>
    <col min="8" max="8" width="12.375" style="0" customWidth="1"/>
    <col min="9" max="9" width="9.75390625" style="0" customWidth="1"/>
    <col min="10" max="10" width="12.00390625" style="0" customWidth="1"/>
  </cols>
  <sheetData>
    <row r="1" spans="1:6" ht="26.25" customHeight="1">
      <c r="A1" s="12"/>
      <c r="E1" s="423"/>
      <c r="F1" s="423"/>
    </row>
    <row r="2" spans="1:6" ht="26.25" customHeight="1">
      <c r="A2" s="25"/>
      <c r="B2" s="9"/>
      <c r="C2" s="10"/>
      <c r="D2" s="11"/>
      <c r="E2" s="17"/>
      <c r="F2" s="28"/>
    </row>
    <row r="3" spans="1:10" ht="54.75" customHeight="1">
      <c r="A3" s="424" t="s">
        <v>55</v>
      </c>
      <c r="B3" s="424"/>
      <c r="C3" s="424"/>
      <c r="D3" s="424"/>
      <c r="E3" s="424"/>
      <c r="F3" s="424"/>
      <c r="H3" s="34"/>
      <c r="I3" s="34"/>
      <c r="J3" s="34"/>
    </row>
    <row r="4" spans="1:10" ht="32.25" customHeight="1">
      <c r="A4" s="16"/>
      <c r="B4" s="425"/>
      <c r="C4" s="425"/>
      <c r="D4" s="425"/>
      <c r="E4" s="426"/>
      <c r="F4" s="426"/>
      <c r="H4" s="34"/>
      <c r="I4" s="35"/>
      <c r="J4" s="35"/>
    </row>
    <row r="5" spans="1:10" s="6" customFormat="1" ht="48" customHeight="1">
      <c r="A5" s="18"/>
      <c r="B5" s="427" t="s">
        <v>154</v>
      </c>
      <c r="C5" s="427"/>
      <c r="D5" s="427"/>
      <c r="E5" s="428"/>
      <c r="F5" s="428"/>
      <c r="H5" s="36"/>
      <c r="I5" s="36"/>
      <c r="J5" s="36"/>
    </row>
    <row r="6" spans="1:10" ht="12.75">
      <c r="A6" s="16"/>
      <c r="B6" s="429"/>
      <c r="C6" s="429"/>
      <c r="D6" s="429"/>
      <c r="E6" s="426"/>
      <c r="F6" s="426"/>
      <c r="H6" s="34"/>
      <c r="I6" s="34"/>
      <c r="J6" s="34"/>
    </row>
    <row r="7" spans="1:10" ht="12.75">
      <c r="A7" s="16"/>
      <c r="B7" s="425"/>
      <c r="C7" s="425"/>
      <c r="D7" s="425"/>
      <c r="E7" s="426"/>
      <c r="F7" s="426"/>
      <c r="H7" s="34"/>
      <c r="I7" s="34"/>
      <c r="J7" s="34"/>
    </row>
    <row r="8" spans="1:10" ht="12.75">
      <c r="A8" s="16"/>
      <c r="B8" s="425"/>
      <c r="C8" s="425"/>
      <c r="D8" s="425"/>
      <c r="E8" s="426"/>
      <c r="F8" s="426"/>
      <c r="H8" s="34"/>
      <c r="I8" s="34"/>
      <c r="J8" s="34"/>
    </row>
    <row r="9" spans="1:10" s="7" customFormat="1" ht="15">
      <c r="A9" s="14" t="s">
        <v>45</v>
      </c>
      <c r="B9" s="430" t="s">
        <v>44</v>
      </c>
      <c r="C9" s="430"/>
      <c r="D9" s="430"/>
      <c r="E9" s="431">
        <f>F68</f>
        <v>0</v>
      </c>
      <c r="F9" s="431"/>
      <c r="H9" s="37"/>
      <c r="I9" s="37"/>
      <c r="J9" s="37"/>
    </row>
    <row r="10" spans="1:10" s="7" customFormat="1" ht="15">
      <c r="A10" s="47"/>
      <c r="B10" s="432"/>
      <c r="C10" s="432"/>
      <c r="D10" s="432"/>
      <c r="E10" s="433"/>
      <c r="F10" s="433"/>
      <c r="H10" s="37"/>
      <c r="I10" s="37"/>
      <c r="J10" s="37"/>
    </row>
    <row r="11" spans="1:10" s="7" customFormat="1" ht="15">
      <c r="A11" s="14" t="s">
        <v>46</v>
      </c>
      <c r="B11" s="430" t="s">
        <v>48</v>
      </c>
      <c r="C11" s="430"/>
      <c r="D11" s="430"/>
      <c r="E11" s="431">
        <f>F90</f>
        <v>0</v>
      </c>
      <c r="F11" s="431"/>
      <c r="H11" s="37"/>
      <c r="I11" s="37"/>
      <c r="J11" s="37"/>
    </row>
    <row r="12" spans="1:10" s="7" customFormat="1" ht="15">
      <c r="A12" s="47"/>
      <c r="B12" s="432"/>
      <c r="C12" s="432"/>
      <c r="D12" s="432"/>
      <c r="E12" s="433"/>
      <c r="F12" s="433"/>
      <c r="H12" s="37"/>
      <c r="I12" s="37"/>
      <c r="J12" s="37"/>
    </row>
    <row r="13" spans="1:10" s="7" customFormat="1" ht="15">
      <c r="A13" s="14" t="s">
        <v>47</v>
      </c>
      <c r="B13" s="430" t="s">
        <v>49</v>
      </c>
      <c r="C13" s="430"/>
      <c r="D13" s="430"/>
      <c r="E13" s="431">
        <f>F111</f>
        <v>0</v>
      </c>
      <c r="F13" s="431"/>
      <c r="H13" s="37"/>
      <c r="I13" s="37"/>
      <c r="J13" s="37"/>
    </row>
    <row r="14" spans="1:10" s="7" customFormat="1" ht="15">
      <c r="A14" s="47"/>
      <c r="B14" s="432"/>
      <c r="C14" s="432"/>
      <c r="D14" s="432"/>
      <c r="E14" s="433"/>
      <c r="F14" s="433"/>
      <c r="H14" s="37"/>
      <c r="I14" s="37"/>
      <c r="J14" s="37"/>
    </row>
    <row r="15" spans="1:10" s="7" customFormat="1" ht="15">
      <c r="A15" s="14" t="s">
        <v>7</v>
      </c>
      <c r="B15" s="430" t="s">
        <v>8</v>
      </c>
      <c r="C15" s="430"/>
      <c r="D15" s="430"/>
      <c r="E15" s="431">
        <f>F155</f>
        <v>0</v>
      </c>
      <c r="F15" s="431"/>
      <c r="H15" s="37"/>
      <c r="I15" s="37"/>
      <c r="J15" s="37"/>
    </row>
    <row r="16" spans="1:10" s="7" customFormat="1" ht="15">
      <c r="A16" s="47"/>
      <c r="B16" s="432"/>
      <c r="C16" s="432"/>
      <c r="D16" s="432"/>
      <c r="E16" s="433"/>
      <c r="F16" s="433"/>
      <c r="H16" s="37"/>
      <c r="I16" s="37"/>
      <c r="J16" s="37"/>
    </row>
    <row r="17" spans="1:10" s="7" customFormat="1" ht="15">
      <c r="A17" s="14" t="s">
        <v>15</v>
      </c>
      <c r="B17" s="430" t="s">
        <v>16</v>
      </c>
      <c r="C17" s="430"/>
      <c r="D17" s="430"/>
      <c r="E17" s="431">
        <f>F184</f>
        <v>0</v>
      </c>
      <c r="F17" s="431"/>
      <c r="H17" s="37"/>
      <c r="I17" s="37"/>
      <c r="J17" s="37"/>
    </row>
    <row r="18" spans="1:10" s="7" customFormat="1" ht="15">
      <c r="A18" s="14"/>
      <c r="B18" s="425"/>
      <c r="C18" s="425"/>
      <c r="D18" s="425"/>
      <c r="E18" s="433"/>
      <c r="F18" s="433"/>
      <c r="H18" s="37"/>
      <c r="I18" s="37"/>
      <c r="J18" s="37"/>
    </row>
    <row r="19" spans="1:10" s="7" customFormat="1" ht="15">
      <c r="A19" s="14" t="s">
        <v>9</v>
      </c>
      <c r="B19" s="430" t="s">
        <v>33</v>
      </c>
      <c r="C19" s="430"/>
      <c r="D19" s="430"/>
      <c r="E19" s="431">
        <f>F223</f>
        <v>0</v>
      </c>
      <c r="F19" s="431"/>
      <c r="H19" s="37"/>
      <c r="I19" s="37"/>
      <c r="J19" s="37"/>
    </row>
    <row r="20" spans="1:10" s="7" customFormat="1" ht="15">
      <c r="A20" s="14"/>
      <c r="B20" s="425"/>
      <c r="C20" s="425"/>
      <c r="D20" s="425"/>
      <c r="E20" s="433"/>
      <c r="F20" s="433"/>
      <c r="H20" s="37"/>
      <c r="I20" s="37"/>
      <c r="J20" s="37"/>
    </row>
    <row r="21" spans="1:10" s="7" customFormat="1" ht="15">
      <c r="A21" s="14" t="s">
        <v>10</v>
      </c>
      <c r="B21" s="430" t="s">
        <v>11</v>
      </c>
      <c r="C21" s="430"/>
      <c r="D21" s="430"/>
      <c r="E21" s="431">
        <f>F233</f>
        <v>80700</v>
      </c>
      <c r="F21" s="431"/>
      <c r="H21" s="37"/>
      <c r="I21" s="37"/>
      <c r="J21" s="37"/>
    </row>
    <row r="22" spans="1:10" s="7" customFormat="1" ht="15">
      <c r="A22" s="14"/>
      <c r="B22" s="425"/>
      <c r="C22" s="425"/>
      <c r="D22" s="425"/>
      <c r="E22" s="433"/>
      <c r="F22" s="433"/>
      <c r="H22" s="37"/>
      <c r="I22" s="37"/>
      <c r="J22" s="37"/>
    </row>
    <row r="23" spans="1:10" s="7" customFormat="1" ht="15">
      <c r="A23" s="14"/>
      <c r="B23" s="450"/>
      <c r="C23" s="450"/>
      <c r="D23" s="450"/>
      <c r="E23" s="433"/>
      <c r="F23" s="433"/>
      <c r="H23" s="37"/>
      <c r="I23" s="37"/>
      <c r="J23" s="37"/>
    </row>
    <row r="24" spans="1:10" s="7" customFormat="1" ht="15.75" thickBot="1">
      <c r="A24" s="14"/>
      <c r="B24" s="425"/>
      <c r="C24" s="425"/>
      <c r="D24" s="425"/>
      <c r="E24" s="441"/>
      <c r="F24" s="441"/>
      <c r="H24" s="37"/>
      <c r="I24" s="37"/>
      <c r="J24" s="37"/>
    </row>
    <row r="25" spans="1:10" s="7" customFormat="1" ht="15">
      <c r="A25" s="14"/>
      <c r="B25" s="440"/>
      <c r="C25" s="440"/>
      <c r="D25" s="440"/>
      <c r="E25" s="433"/>
      <c r="F25" s="433"/>
      <c r="H25" s="37"/>
      <c r="I25" s="37"/>
      <c r="J25" s="37"/>
    </row>
    <row r="26" spans="1:10" s="3" customFormat="1" ht="15.75">
      <c r="A26" s="15"/>
      <c r="B26" s="442" t="s">
        <v>12</v>
      </c>
      <c r="C26" s="442"/>
      <c r="D26" s="442"/>
      <c r="E26" s="443">
        <f>SUM(E9:F21)</f>
        <v>80700</v>
      </c>
      <c r="F26" s="443"/>
      <c r="H26" s="8"/>
      <c r="I26" s="8"/>
      <c r="J26" s="8"/>
    </row>
    <row r="27" spans="1:10" s="3" customFormat="1" ht="15.75">
      <c r="A27" s="15"/>
      <c r="B27" s="445"/>
      <c r="C27" s="445"/>
      <c r="D27" s="445"/>
      <c r="E27" s="446"/>
      <c r="F27" s="446"/>
      <c r="H27" s="8"/>
      <c r="I27" s="8"/>
      <c r="J27" s="8"/>
    </row>
    <row r="28" spans="1:10" ht="12.75">
      <c r="A28" s="19" t="s">
        <v>14</v>
      </c>
      <c r="B28" s="20" t="s">
        <v>18</v>
      </c>
      <c r="C28" s="21" t="s">
        <v>39</v>
      </c>
      <c r="D28" s="31" t="s">
        <v>19</v>
      </c>
      <c r="E28" s="21" t="s">
        <v>20</v>
      </c>
      <c r="F28" s="21" t="s">
        <v>21</v>
      </c>
      <c r="G28" s="396" t="s">
        <v>340</v>
      </c>
      <c r="H28" s="396" t="s">
        <v>342</v>
      </c>
      <c r="I28" s="396" t="s">
        <v>340</v>
      </c>
      <c r="J28" s="396" t="s">
        <v>342</v>
      </c>
    </row>
    <row r="29" spans="1:10" ht="12.75">
      <c r="A29" s="22"/>
      <c r="B29" s="23"/>
      <c r="C29" s="24"/>
      <c r="D29" s="13"/>
      <c r="E29" s="13"/>
      <c r="F29" s="29"/>
      <c r="H29" s="34"/>
      <c r="I29" s="34"/>
      <c r="J29" s="34"/>
    </row>
    <row r="30" spans="1:10" s="1" customFormat="1" ht="12.75">
      <c r="A30" s="41"/>
      <c r="B30" s="42" t="s">
        <v>70</v>
      </c>
      <c r="C30" s="43"/>
      <c r="D30" s="40"/>
      <c r="E30" s="39"/>
      <c r="F30" s="40"/>
      <c r="H30" s="35"/>
      <c r="I30" s="35"/>
      <c r="J30" s="35"/>
    </row>
    <row r="31" spans="1:10" s="1" customFormat="1" ht="12.75">
      <c r="A31" s="41"/>
      <c r="B31" s="42"/>
      <c r="C31" s="43"/>
      <c r="D31" s="40"/>
      <c r="E31" s="39"/>
      <c r="F31" s="40"/>
      <c r="H31" s="35"/>
      <c r="I31" s="35"/>
      <c r="J31" s="35"/>
    </row>
    <row r="32" spans="1:10" s="1" customFormat="1" ht="38.25">
      <c r="A32" s="41"/>
      <c r="B32" s="44" t="s">
        <v>155</v>
      </c>
      <c r="C32" s="44"/>
      <c r="D32" s="44"/>
      <c r="E32" s="40"/>
      <c r="F32" s="40"/>
      <c r="H32" s="35"/>
      <c r="I32" s="35"/>
      <c r="J32" s="35"/>
    </row>
    <row r="33" spans="1:10" s="1" customFormat="1" ht="12.75">
      <c r="A33" s="41"/>
      <c r="B33" s="48"/>
      <c r="C33" s="43"/>
      <c r="D33" s="40"/>
      <c r="E33" s="40"/>
      <c r="F33" s="40"/>
      <c r="H33" s="35"/>
      <c r="I33" s="35"/>
      <c r="J33" s="35"/>
    </row>
    <row r="34" spans="1:10" ht="12.75">
      <c r="A34" s="222" t="s">
        <v>45</v>
      </c>
      <c r="B34" s="223" t="s">
        <v>32</v>
      </c>
      <c r="C34" s="50"/>
      <c r="D34" s="13"/>
      <c r="E34" s="13"/>
      <c r="F34" s="13"/>
      <c r="H34" s="34"/>
      <c r="I34" s="34"/>
      <c r="J34" s="38"/>
    </row>
    <row r="35" spans="1:10" ht="12.75">
      <c r="A35" s="222"/>
      <c r="B35" s="224" t="s">
        <v>59</v>
      </c>
      <c r="C35" s="50"/>
      <c r="D35" s="13"/>
      <c r="E35" s="13"/>
      <c r="F35" s="13"/>
      <c r="H35" s="34"/>
      <c r="I35" s="34"/>
      <c r="J35" s="38"/>
    </row>
    <row r="36" spans="1:10" ht="12.75">
      <c r="A36" s="222"/>
      <c r="B36" s="224" t="s">
        <v>71</v>
      </c>
      <c r="C36" s="50"/>
      <c r="D36" s="13"/>
      <c r="E36" s="13"/>
      <c r="F36" s="13"/>
      <c r="G36" t="s">
        <v>879</v>
      </c>
      <c r="H36" s="34"/>
      <c r="I36" s="34" t="s">
        <v>881</v>
      </c>
      <c r="J36" s="38"/>
    </row>
    <row r="37" spans="1:10" ht="28.5" customHeight="1">
      <c r="A37" s="225" t="s">
        <v>22</v>
      </c>
      <c r="B37" s="65" t="s">
        <v>23</v>
      </c>
      <c r="C37" s="17" t="s">
        <v>435</v>
      </c>
      <c r="D37" s="11">
        <v>1</v>
      </c>
      <c r="E37" s="398"/>
      <c r="F37" s="11">
        <f>ROUND(ROUND(D37,2)*ROUND(E37,2),2)</f>
        <v>0</v>
      </c>
      <c r="G37" s="2">
        <v>0</v>
      </c>
      <c r="H37" s="38">
        <f>ROUND(ROUND(G37,2)*ROUND(E37,2),2)</f>
        <v>0</v>
      </c>
      <c r="I37" s="33">
        <v>1</v>
      </c>
      <c r="J37" s="38">
        <f>ROUND(ROUND(I37,2)*ROUND(E37,2),2)</f>
        <v>0</v>
      </c>
    </row>
    <row r="38" spans="1:10" ht="25.5">
      <c r="A38" s="225" t="s">
        <v>24</v>
      </c>
      <c r="B38" s="65" t="s">
        <v>25</v>
      </c>
      <c r="C38" s="17" t="s">
        <v>435</v>
      </c>
      <c r="D38" s="226">
        <v>1</v>
      </c>
      <c r="E38" s="398"/>
      <c r="F38" s="11">
        <f aca="true" t="shared" si="0" ref="F38:F67">ROUND(ROUND(D38,2)*ROUND(E38,2),2)</f>
        <v>0</v>
      </c>
      <c r="G38" s="2">
        <v>0</v>
      </c>
      <c r="H38" s="38">
        <f aca="true" t="shared" si="1" ref="H38:H67">ROUND(ROUND(G38,2)*ROUND(E38,2),2)</f>
        <v>0</v>
      </c>
      <c r="I38" s="32">
        <v>1</v>
      </c>
      <c r="J38" s="38">
        <f aca="true" t="shared" si="2" ref="J38:J67">ROUND(ROUND(I38,2)*ROUND(E38,2),2)</f>
        <v>0</v>
      </c>
    </row>
    <row r="39" spans="1:10" ht="27.75" customHeight="1">
      <c r="A39" s="225" t="s">
        <v>26</v>
      </c>
      <c r="B39" s="65" t="s">
        <v>27</v>
      </c>
      <c r="C39" s="17" t="s">
        <v>28</v>
      </c>
      <c r="D39" s="226">
        <v>88</v>
      </c>
      <c r="E39" s="398"/>
      <c r="F39" s="11">
        <f t="shared" si="0"/>
        <v>0</v>
      </c>
      <c r="G39" s="2">
        <v>0</v>
      </c>
      <c r="H39" s="38">
        <f t="shared" si="1"/>
        <v>0</v>
      </c>
      <c r="I39" s="32">
        <v>88</v>
      </c>
      <c r="J39" s="38">
        <f t="shared" si="2"/>
        <v>0</v>
      </c>
    </row>
    <row r="40" spans="1:10" ht="27.75" customHeight="1">
      <c r="A40" s="225" t="s">
        <v>224</v>
      </c>
      <c r="B40" s="65" t="s">
        <v>225</v>
      </c>
      <c r="C40" s="17" t="s">
        <v>114</v>
      </c>
      <c r="D40" s="226">
        <v>50</v>
      </c>
      <c r="E40" s="398"/>
      <c r="F40" s="11">
        <f t="shared" si="0"/>
        <v>0</v>
      </c>
      <c r="G40" s="2">
        <v>25</v>
      </c>
      <c r="H40" s="38">
        <f t="shared" si="1"/>
        <v>0</v>
      </c>
      <c r="I40" s="32">
        <v>25</v>
      </c>
      <c r="J40" s="38">
        <f t="shared" si="2"/>
        <v>0</v>
      </c>
    </row>
    <row r="41" spans="1:10" ht="27.75" customHeight="1">
      <c r="A41" s="227" t="s">
        <v>94</v>
      </c>
      <c r="B41" s="65" t="s">
        <v>95</v>
      </c>
      <c r="C41" s="17" t="s">
        <v>28</v>
      </c>
      <c r="D41" s="2">
        <v>28</v>
      </c>
      <c r="E41" s="398"/>
      <c r="F41" s="11">
        <f t="shared" si="0"/>
        <v>0</v>
      </c>
      <c r="G41" s="2">
        <v>20</v>
      </c>
      <c r="H41" s="38">
        <f t="shared" si="1"/>
        <v>0</v>
      </c>
      <c r="I41" s="57">
        <v>8</v>
      </c>
      <c r="J41" s="38">
        <f t="shared" si="2"/>
        <v>0</v>
      </c>
    </row>
    <row r="42" spans="1:10" ht="27.75" customHeight="1">
      <c r="A42" s="227" t="s">
        <v>96</v>
      </c>
      <c r="B42" s="65" t="s">
        <v>97</v>
      </c>
      <c r="C42" s="17" t="s">
        <v>28</v>
      </c>
      <c r="D42" s="2">
        <v>28</v>
      </c>
      <c r="E42" s="398"/>
      <c r="F42" s="11">
        <f t="shared" si="0"/>
        <v>0</v>
      </c>
      <c r="G42" s="2">
        <v>20</v>
      </c>
      <c r="H42" s="38">
        <f t="shared" si="1"/>
        <v>0</v>
      </c>
      <c r="I42" s="57">
        <v>8</v>
      </c>
      <c r="J42" s="38">
        <f t="shared" si="2"/>
        <v>0</v>
      </c>
    </row>
    <row r="43" spans="1:10" ht="27.75" customHeight="1">
      <c r="A43" s="227" t="s">
        <v>51</v>
      </c>
      <c r="B43" s="65" t="s">
        <v>52</v>
      </c>
      <c r="C43" s="17" t="s">
        <v>28</v>
      </c>
      <c r="D43" s="2">
        <v>31</v>
      </c>
      <c r="E43" s="398"/>
      <c r="F43" s="11">
        <f t="shared" si="0"/>
        <v>0</v>
      </c>
      <c r="G43" s="2">
        <v>31</v>
      </c>
      <c r="H43" s="38">
        <f t="shared" si="1"/>
        <v>0</v>
      </c>
      <c r="I43" s="57">
        <v>0</v>
      </c>
      <c r="J43" s="38">
        <f t="shared" si="2"/>
        <v>0</v>
      </c>
    </row>
    <row r="44" spans="1:10" ht="27.75" customHeight="1">
      <c r="A44" s="227" t="s">
        <v>72</v>
      </c>
      <c r="B44" s="65" t="s">
        <v>73</v>
      </c>
      <c r="C44" s="17" t="s">
        <v>28</v>
      </c>
      <c r="D44" s="2">
        <v>1</v>
      </c>
      <c r="E44" s="398"/>
      <c r="F44" s="11">
        <f t="shared" si="0"/>
        <v>0</v>
      </c>
      <c r="G44" s="2">
        <v>1</v>
      </c>
      <c r="H44" s="38">
        <f t="shared" si="1"/>
        <v>0</v>
      </c>
      <c r="I44" s="57">
        <v>0</v>
      </c>
      <c r="J44" s="38">
        <f t="shared" si="2"/>
        <v>0</v>
      </c>
    </row>
    <row r="45" spans="1:10" ht="12.75" customHeight="1">
      <c r="A45" s="227" t="s">
        <v>165</v>
      </c>
      <c r="B45" s="65" t="s">
        <v>166</v>
      </c>
      <c r="C45" s="17" t="s">
        <v>43</v>
      </c>
      <c r="D45" s="2">
        <v>502</v>
      </c>
      <c r="E45" s="398"/>
      <c r="F45" s="11">
        <f t="shared" si="0"/>
        <v>0</v>
      </c>
      <c r="G45" s="2">
        <v>502</v>
      </c>
      <c r="H45" s="38">
        <f t="shared" si="1"/>
        <v>0</v>
      </c>
      <c r="I45" s="57">
        <v>0</v>
      </c>
      <c r="J45" s="38">
        <f t="shared" si="2"/>
        <v>0</v>
      </c>
    </row>
    <row r="46" spans="1:10" ht="12.75">
      <c r="A46" s="225" t="s">
        <v>75</v>
      </c>
      <c r="B46" s="65" t="s">
        <v>76</v>
      </c>
      <c r="C46" s="17" t="s">
        <v>28</v>
      </c>
      <c r="D46" s="226">
        <v>12</v>
      </c>
      <c r="E46" s="398"/>
      <c r="F46" s="11">
        <f t="shared" si="0"/>
        <v>0</v>
      </c>
      <c r="G46" s="2">
        <v>12</v>
      </c>
      <c r="H46" s="38">
        <f t="shared" si="1"/>
        <v>0</v>
      </c>
      <c r="I46" s="32">
        <v>0</v>
      </c>
      <c r="J46" s="38">
        <f t="shared" si="2"/>
        <v>0</v>
      </c>
    </row>
    <row r="47" spans="1:10" ht="25.5">
      <c r="A47" s="227" t="s">
        <v>101</v>
      </c>
      <c r="B47" s="65" t="s">
        <v>102</v>
      </c>
      <c r="C47" s="17" t="s">
        <v>28</v>
      </c>
      <c r="D47" s="2">
        <v>26</v>
      </c>
      <c r="E47" s="398"/>
      <c r="F47" s="11">
        <f t="shared" si="0"/>
        <v>0</v>
      </c>
      <c r="G47" s="2">
        <v>26</v>
      </c>
      <c r="H47" s="38">
        <f t="shared" si="1"/>
        <v>0</v>
      </c>
      <c r="I47" s="57">
        <v>0</v>
      </c>
      <c r="J47" s="38">
        <f t="shared" si="2"/>
        <v>0</v>
      </c>
    </row>
    <row r="48" spans="1:10" ht="14.25">
      <c r="A48" s="227" t="s">
        <v>77</v>
      </c>
      <c r="B48" s="65" t="s">
        <v>108</v>
      </c>
      <c r="C48" s="17" t="s">
        <v>43</v>
      </c>
      <c r="D48" s="2">
        <v>16</v>
      </c>
      <c r="E48" s="398"/>
      <c r="F48" s="11">
        <f t="shared" si="0"/>
        <v>0</v>
      </c>
      <c r="G48" s="2">
        <v>16</v>
      </c>
      <c r="H48" s="38">
        <f t="shared" si="1"/>
        <v>0</v>
      </c>
      <c r="I48" s="57">
        <v>0</v>
      </c>
      <c r="J48" s="38">
        <f t="shared" si="2"/>
        <v>0</v>
      </c>
    </row>
    <row r="49" spans="1:10" ht="14.25">
      <c r="A49" s="227" t="s">
        <v>103</v>
      </c>
      <c r="B49" s="65" t="s">
        <v>104</v>
      </c>
      <c r="C49" s="17" t="s">
        <v>43</v>
      </c>
      <c r="D49" s="2">
        <v>5</v>
      </c>
      <c r="E49" s="398"/>
      <c r="F49" s="11">
        <f t="shared" si="0"/>
        <v>0</v>
      </c>
      <c r="G49" s="2">
        <v>5</v>
      </c>
      <c r="H49" s="38">
        <f t="shared" si="1"/>
        <v>0</v>
      </c>
      <c r="I49" s="57">
        <v>0</v>
      </c>
      <c r="J49" s="38">
        <f t="shared" si="2"/>
        <v>0</v>
      </c>
    </row>
    <row r="50" spans="1:10" ht="14.25">
      <c r="A50" s="227" t="s">
        <v>105</v>
      </c>
      <c r="B50" s="65" t="s">
        <v>107</v>
      </c>
      <c r="C50" s="17" t="s">
        <v>106</v>
      </c>
      <c r="D50" s="2">
        <v>52</v>
      </c>
      <c r="E50" s="398"/>
      <c r="F50" s="11">
        <f t="shared" si="0"/>
        <v>0</v>
      </c>
      <c r="G50" s="2">
        <v>52</v>
      </c>
      <c r="H50" s="38">
        <f t="shared" si="1"/>
        <v>0</v>
      </c>
      <c r="I50" s="57">
        <v>0</v>
      </c>
      <c r="J50" s="38">
        <f t="shared" si="2"/>
        <v>0</v>
      </c>
    </row>
    <row r="51" spans="1:10" ht="25.5">
      <c r="A51" s="227" t="s">
        <v>110</v>
      </c>
      <c r="B51" s="65" t="s">
        <v>227</v>
      </c>
      <c r="C51" s="17" t="s">
        <v>43</v>
      </c>
      <c r="D51" s="2">
        <v>507</v>
      </c>
      <c r="E51" s="398"/>
      <c r="F51" s="11">
        <f t="shared" si="0"/>
        <v>0</v>
      </c>
      <c r="G51" s="2">
        <v>507</v>
      </c>
      <c r="H51" s="38">
        <f t="shared" si="1"/>
        <v>0</v>
      </c>
      <c r="I51" s="57">
        <v>0</v>
      </c>
      <c r="J51" s="38">
        <f t="shared" si="2"/>
        <v>0</v>
      </c>
    </row>
    <row r="52" spans="1:10" ht="25.5">
      <c r="A52" s="227" t="s">
        <v>215</v>
      </c>
      <c r="B52" s="65" t="s">
        <v>228</v>
      </c>
      <c r="C52" s="17" t="s">
        <v>43</v>
      </c>
      <c r="D52" s="2">
        <v>30</v>
      </c>
      <c r="E52" s="398"/>
      <c r="F52" s="11">
        <f t="shared" si="0"/>
        <v>0</v>
      </c>
      <c r="G52" s="2">
        <v>30</v>
      </c>
      <c r="H52" s="38">
        <f t="shared" si="1"/>
        <v>0</v>
      </c>
      <c r="I52" s="57">
        <v>0</v>
      </c>
      <c r="J52" s="38">
        <f t="shared" si="2"/>
        <v>0</v>
      </c>
    </row>
    <row r="53" spans="1:10" ht="25.5">
      <c r="A53" s="227" t="s">
        <v>109</v>
      </c>
      <c r="B53" s="65" t="s">
        <v>111</v>
      </c>
      <c r="C53" s="17" t="s">
        <v>28</v>
      </c>
      <c r="D53" s="2">
        <v>2</v>
      </c>
      <c r="E53" s="398"/>
      <c r="F53" s="11">
        <f t="shared" si="0"/>
        <v>0</v>
      </c>
      <c r="G53" s="2">
        <v>2</v>
      </c>
      <c r="H53" s="38">
        <f t="shared" si="1"/>
        <v>0</v>
      </c>
      <c r="I53" s="57">
        <v>0</v>
      </c>
      <c r="J53" s="38">
        <f t="shared" si="2"/>
        <v>0</v>
      </c>
    </row>
    <row r="54" spans="1:10" ht="25.5">
      <c r="A54" s="227" t="s">
        <v>226</v>
      </c>
      <c r="B54" s="65" t="s">
        <v>216</v>
      </c>
      <c r="C54" s="17" t="s">
        <v>28</v>
      </c>
      <c r="D54" s="2">
        <v>16</v>
      </c>
      <c r="E54" s="398"/>
      <c r="F54" s="11">
        <f t="shared" si="0"/>
        <v>0</v>
      </c>
      <c r="G54" s="2">
        <v>16</v>
      </c>
      <c r="H54" s="38">
        <f t="shared" si="1"/>
        <v>0</v>
      </c>
      <c r="I54" s="57">
        <v>0</v>
      </c>
      <c r="J54" s="38">
        <f t="shared" si="2"/>
        <v>0</v>
      </c>
    </row>
    <row r="55" spans="1:10" ht="38.25">
      <c r="A55" s="227" t="s">
        <v>116</v>
      </c>
      <c r="B55" s="65" t="s">
        <v>117</v>
      </c>
      <c r="C55" s="17" t="s">
        <v>114</v>
      </c>
      <c r="D55" s="2">
        <v>880</v>
      </c>
      <c r="E55" s="398"/>
      <c r="F55" s="11">
        <f t="shared" si="0"/>
        <v>0</v>
      </c>
      <c r="G55" s="2">
        <v>0</v>
      </c>
      <c r="H55" s="38">
        <f t="shared" si="1"/>
        <v>0</v>
      </c>
      <c r="I55" s="57">
        <v>880</v>
      </c>
      <c r="J55" s="38">
        <f t="shared" si="2"/>
        <v>0</v>
      </c>
    </row>
    <row r="56" spans="1:10" ht="25.5" customHeight="1">
      <c r="A56" s="227" t="s">
        <v>112</v>
      </c>
      <c r="B56" s="65" t="s">
        <v>113</v>
      </c>
      <c r="C56" s="17" t="s">
        <v>114</v>
      </c>
      <c r="D56" s="226">
        <v>1720</v>
      </c>
      <c r="E56" s="398"/>
      <c r="F56" s="11">
        <f t="shared" si="0"/>
        <v>0</v>
      </c>
      <c r="G56" s="2">
        <v>0</v>
      </c>
      <c r="H56" s="38">
        <f t="shared" si="1"/>
        <v>0</v>
      </c>
      <c r="I56" s="32">
        <v>1720</v>
      </c>
      <c r="J56" s="38">
        <f t="shared" si="2"/>
        <v>0</v>
      </c>
    </row>
    <row r="57" spans="1:10" ht="25.5" customHeight="1">
      <c r="A57" s="227" t="s">
        <v>115</v>
      </c>
      <c r="B57" s="65" t="s">
        <v>64</v>
      </c>
      <c r="C57" s="17" t="s">
        <v>114</v>
      </c>
      <c r="D57" s="226">
        <v>20</v>
      </c>
      <c r="E57" s="398"/>
      <c r="F57" s="11">
        <f t="shared" si="0"/>
        <v>0</v>
      </c>
      <c r="G57" s="2">
        <v>0</v>
      </c>
      <c r="H57" s="38">
        <f t="shared" si="1"/>
        <v>0</v>
      </c>
      <c r="I57" s="32">
        <v>20</v>
      </c>
      <c r="J57" s="38">
        <f t="shared" si="2"/>
        <v>0</v>
      </c>
    </row>
    <row r="58" spans="1:10" ht="25.5" customHeight="1">
      <c r="A58" s="227" t="s">
        <v>161</v>
      </c>
      <c r="B58" s="228" t="s">
        <v>162</v>
      </c>
      <c r="C58" s="17" t="s">
        <v>114</v>
      </c>
      <c r="D58" s="2">
        <v>11040</v>
      </c>
      <c r="E58" s="398"/>
      <c r="F58" s="11">
        <f t="shared" si="0"/>
        <v>0</v>
      </c>
      <c r="G58" s="2">
        <v>0</v>
      </c>
      <c r="H58" s="38">
        <f t="shared" si="1"/>
        <v>0</v>
      </c>
      <c r="I58" s="57">
        <v>11040</v>
      </c>
      <c r="J58" s="38">
        <f t="shared" si="2"/>
        <v>0</v>
      </c>
    </row>
    <row r="59" spans="1:10" ht="25.5">
      <c r="A59" s="227" t="s">
        <v>156</v>
      </c>
      <c r="B59" s="228" t="s">
        <v>157</v>
      </c>
      <c r="C59" s="17" t="s">
        <v>114</v>
      </c>
      <c r="D59" s="2">
        <v>456</v>
      </c>
      <c r="E59" s="398"/>
      <c r="F59" s="11">
        <f t="shared" si="0"/>
        <v>0</v>
      </c>
      <c r="G59" s="2">
        <v>0</v>
      </c>
      <c r="H59" s="38">
        <f t="shared" si="1"/>
        <v>0</v>
      </c>
      <c r="I59" s="57">
        <v>456</v>
      </c>
      <c r="J59" s="38">
        <f t="shared" si="2"/>
        <v>0</v>
      </c>
    </row>
    <row r="60" spans="1:10" ht="25.5">
      <c r="A60" s="227" t="s">
        <v>159</v>
      </c>
      <c r="B60" s="228" t="s">
        <v>160</v>
      </c>
      <c r="C60" s="17" t="s">
        <v>43</v>
      </c>
      <c r="D60" s="2">
        <v>290</v>
      </c>
      <c r="E60" s="398"/>
      <c r="F60" s="11">
        <f t="shared" si="0"/>
        <v>0</v>
      </c>
      <c r="G60" s="2">
        <v>0</v>
      </c>
      <c r="H60" s="38">
        <f t="shared" si="1"/>
        <v>0</v>
      </c>
      <c r="I60" s="57">
        <v>290</v>
      </c>
      <c r="J60" s="38">
        <f t="shared" si="2"/>
        <v>0</v>
      </c>
    </row>
    <row r="61" spans="1:10" ht="25.5">
      <c r="A61" s="227" t="s">
        <v>675</v>
      </c>
      <c r="B61" s="228" t="s">
        <v>676</v>
      </c>
      <c r="C61" s="17" t="s">
        <v>43</v>
      </c>
      <c r="D61" s="2">
        <v>90</v>
      </c>
      <c r="E61" s="398"/>
      <c r="F61" s="11">
        <f t="shared" si="0"/>
        <v>0</v>
      </c>
      <c r="G61" s="2">
        <v>0</v>
      </c>
      <c r="H61" s="38">
        <f t="shared" si="1"/>
        <v>0</v>
      </c>
      <c r="I61" s="32">
        <v>90</v>
      </c>
      <c r="J61" s="38">
        <f t="shared" si="2"/>
        <v>0</v>
      </c>
    </row>
    <row r="62" spans="1:10" ht="27" customHeight="1">
      <c r="A62" s="225" t="s">
        <v>67</v>
      </c>
      <c r="B62" s="65" t="s">
        <v>677</v>
      </c>
      <c r="C62" s="204" t="s">
        <v>28</v>
      </c>
      <c r="D62" s="226">
        <v>5</v>
      </c>
      <c r="E62" s="398"/>
      <c r="F62" s="11">
        <f t="shared" si="0"/>
        <v>0</v>
      </c>
      <c r="G62" s="2">
        <v>0</v>
      </c>
      <c r="H62" s="38">
        <f t="shared" si="1"/>
        <v>0</v>
      </c>
      <c r="I62" s="33">
        <v>5</v>
      </c>
      <c r="J62" s="38">
        <f t="shared" si="2"/>
        <v>0</v>
      </c>
    </row>
    <row r="63" spans="1:10" ht="27" customHeight="1">
      <c r="A63" s="225" t="s">
        <v>678</v>
      </c>
      <c r="B63" s="65" t="s">
        <v>679</v>
      </c>
      <c r="C63" s="204" t="s">
        <v>28</v>
      </c>
      <c r="D63" s="226">
        <v>3</v>
      </c>
      <c r="E63" s="398"/>
      <c r="F63" s="11">
        <f t="shared" si="0"/>
        <v>0</v>
      </c>
      <c r="G63" s="2">
        <v>0</v>
      </c>
      <c r="H63" s="38">
        <f t="shared" si="1"/>
        <v>0</v>
      </c>
      <c r="I63" s="33">
        <v>3</v>
      </c>
      <c r="J63" s="38">
        <f t="shared" si="2"/>
        <v>0</v>
      </c>
    </row>
    <row r="64" spans="1:10" ht="25.5">
      <c r="A64" s="225" t="s">
        <v>65</v>
      </c>
      <c r="B64" s="65" t="s">
        <v>66</v>
      </c>
      <c r="C64" s="17" t="s">
        <v>74</v>
      </c>
      <c r="D64" s="11">
        <v>1591</v>
      </c>
      <c r="E64" s="398"/>
      <c r="F64" s="11">
        <f t="shared" si="0"/>
        <v>0</v>
      </c>
      <c r="G64" s="2">
        <v>1091</v>
      </c>
      <c r="H64" s="38">
        <f t="shared" si="1"/>
        <v>0</v>
      </c>
      <c r="I64" s="32">
        <v>500</v>
      </c>
      <c r="J64" s="38">
        <f t="shared" si="2"/>
        <v>0</v>
      </c>
    </row>
    <row r="65" spans="1:10" ht="25.5">
      <c r="A65" s="225" t="s">
        <v>229</v>
      </c>
      <c r="B65" s="65" t="s">
        <v>230</v>
      </c>
      <c r="C65" s="17" t="s">
        <v>78</v>
      </c>
      <c r="D65" s="11">
        <v>4</v>
      </c>
      <c r="E65" s="398"/>
      <c r="F65" s="11">
        <f t="shared" si="0"/>
        <v>0</v>
      </c>
      <c r="G65" s="2">
        <v>4</v>
      </c>
      <c r="H65" s="38">
        <f t="shared" si="1"/>
        <v>0</v>
      </c>
      <c r="I65" s="32">
        <v>0</v>
      </c>
      <c r="J65" s="38">
        <f t="shared" si="2"/>
        <v>0</v>
      </c>
    </row>
    <row r="66" spans="1:10" ht="25.5">
      <c r="A66" s="225" t="s">
        <v>30</v>
      </c>
      <c r="B66" s="65" t="s">
        <v>871</v>
      </c>
      <c r="C66" s="17" t="s">
        <v>435</v>
      </c>
      <c r="D66" s="226">
        <v>1</v>
      </c>
      <c r="E66" s="398"/>
      <c r="F66" s="11">
        <f t="shared" si="0"/>
        <v>0</v>
      </c>
      <c r="G66" s="2">
        <v>0</v>
      </c>
      <c r="H66" s="38">
        <f t="shared" si="1"/>
        <v>0</v>
      </c>
      <c r="I66" s="32">
        <v>1</v>
      </c>
      <c r="J66" s="38">
        <f t="shared" si="2"/>
        <v>0</v>
      </c>
    </row>
    <row r="67" spans="1:10" ht="25.5">
      <c r="A67" s="225" t="s">
        <v>31</v>
      </c>
      <c r="B67" s="65" t="s">
        <v>872</v>
      </c>
      <c r="C67" s="17" t="s">
        <v>435</v>
      </c>
      <c r="D67" s="226">
        <v>1</v>
      </c>
      <c r="E67" s="398"/>
      <c r="F67" s="11">
        <f t="shared" si="0"/>
        <v>0</v>
      </c>
      <c r="G67" s="2">
        <v>0</v>
      </c>
      <c r="H67" s="38">
        <f t="shared" si="1"/>
        <v>0</v>
      </c>
      <c r="I67" s="32">
        <v>1</v>
      </c>
      <c r="J67" s="38">
        <f t="shared" si="2"/>
        <v>0</v>
      </c>
    </row>
    <row r="68" spans="1:10" ht="12.75" customHeight="1">
      <c r="A68" s="229"/>
      <c r="B68" s="230" t="s">
        <v>1</v>
      </c>
      <c r="C68" s="231"/>
      <c r="D68" s="232"/>
      <c r="E68" s="13"/>
      <c r="F68" s="13">
        <f>SUM(F37:F67)</f>
        <v>0</v>
      </c>
      <c r="G68" s="2"/>
      <c r="H68" s="13">
        <f>SUM(H37:H67)</f>
        <v>0</v>
      </c>
      <c r="I68" s="395"/>
      <c r="J68" s="13">
        <f>SUM(J37:J67)</f>
        <v>0</v>
      </c>
    </row>
    <row r="69" spans="1:10" ht="12.75">
      <c r="A69" s="229"/>
      <c r="B69" s="233"/>
      <c r="C69" s="234"/>
      <c r="D69" s="235"/>
      <c r="E69" s="11"/>
      <c r="F69" s="11"/>
      <c r="H69" s="34"/>
      <c r="I69" s="34"/>
      <c r="J69" s="34"/>
    </row>
    <row r="70" spans="1:10" ht="12.75">
      <c r="A70" s="229"/>
      <c r="B70" s="233"/>
      <c r="C70" s="234"/>
      <c r="D70" s="235"/>
      <c r="E70" s="11"/>
      <c r="F70" s="11"/>
      <c r="H70" s="34"/>
      <c r="I70" s="34"/>
      <c r="J70" s="38"/>
    </row>
    <row r="71" spans="1:10" ht="12.75">
      <c r="A71" s="222" t="s">
        <v>46</v>
      </c>
      <c r="B71" s="223" t="s">
        <v>50</v>
      </c>
      <c r="C71" s="50"/>
      <c r="D71" s="13"/>
      <c r="E71" s="13"/>
      <c r="F71" s="13"/>
      <c r="H71" s="34"/>
      <c r="I71" s="34"/>
      <c r="J71" s="38"/>
    </row>
    <row r="72" spans="1:10" ht="16.5" customHeight="1">
      <c r="A72" s="222"/>
      <c r="B72" s="236" t="s">
        <v>60</v>
      </c>
      <c r="C72" s="50"/>
      <c r="D72" s="13"/>
      <c r="E72" s="13"/>
      <c r="F72" s="13"/>
      <c r="H72" s="34"/>
      <c r="I72" s="32"/>
      <c r="J72" s="38"/>
    </row>
    <row r="73" spans="1:10" ht="12.75">
      <c r="A73" s="222"/>
      <c r="B73" s="236" t="s">
        <v>61</v>
      </c>
      <c r="C73" s="50"/>
      <c r="D73" s="13"/>
      <c r="E73" s="13"/>
      <c r="F73" s="13"/>
      <c r="H73" s="34"/>
      <c r="I73" s="32"/>
      <c r="J73" s="38"/>
    </row>
    <row r="74" spans="1:10" ht="38.25">
      <c r="A74" s="225" t="s">
        <v>56</v>
      </c>
      <c r="B74" s="65" t="s">
        <v>844</v>
      </c>
      <c r="C74" s="17" t="s">
        <v>78</v>
      </c>
      <c r="D74" s="226">
        <v>625</v>
      </c>
      <c r="E74" s="398"/>
      <c r="F74" s="11">
        <f>ROUND(ROUND(D74,2)*ROUND(E74,2),2)</f>
        <v>0</v>
      </c>
      <c r="G74" s="2">
        <v>375</v>
      </c>
      <c r="H74" s="38">
        <f>ROUND(ROUND(G74,2)*ROUND(E74,2),2)</f>
        <v>0</v>
      </c>
      <c r="I74" s="32">
        <v>250</v>
      </c>
      <c r="J74" s="38">
        <f>ROUND(ROUND(I74,2)*ROUND(E74,2),2)</f>
        <v>0</v>
      </c>
    </row>
    <row r="75" spans="1:10" ht="51">
      <c r="A75" s="225" t="s">
        <v>56</v>
      </c>
      <c r="B75" s="65" t="s">
        <v>849</v>
      </c>
      <c r="C75" s="17" t="s">
        <v>78</v>
      </c>
      <c r="D75" s="226">
        <v>625</v>
      </c>
      <c r="E75" s="398"/>
      <c r="F75" s="11">
        <f aca="true" t="shared" si="3" ref="F75:F89">ROUND(ROUND(D75,2)*ROUND(E75,2),2)</f>
        <v>0</v>
      </c>
      <c r="G75" s="2">
        <v>375</v>
      </c>
      <c r="H75" s="38">
        <f aca="true" t="shared" si="4" ref="H75:H89">ROUND(ROUND(G75,2)*ROUND(E75,2),2)</f>
        <v>0</v>
      </c>
      <c r="I75" s="32">
        <v>250</v>
      </c>
      <c r="J75" s="38">
        <f aca="true" t="shared" si="5" ref="J75:J89">ROUND(ROUND(I75,2)*ROUND(E75,2),2)</f>
        <v>0</v>
      </c>
    </row>
    <row r="76" spans="1:10" ht="38.25">
      <c r="A76" s="237" t="s">
        <v>231</v>
      </c>
      <c r="B76" s="65" t="s">
        <v>848</v>
      </c>
      <c r="C76" s="53" t="s">
        <v>78</v>
      </c>
      <c r="D76" s="226">
        <v>2200</v>
      </c>
      <c r="E76" s="398"/>
      <c r="F76" s="11">
        <f t="shared" si="3"/>
        <v>0</v>
      </c>
      <c r="G76" s="2">
        <v>500</v>
      </c>
      <c r="H76" s="38">
        <f t="shared" si="4"/>
        <v>0</v>
      </c>
      <c r="I76" s="32">
        <v>1700</v>
      </c>
      <c r="J76" s="38">
        <f t="shared" si="5"/>
        <v>0</v>
      </c>
    </row>
    <row r="77" spans="1:10" ht="38.25">
      <c r="A77" s="237" t="s">
        <v>232</v>
      </c>
      <c r="B77" s="65" t="s">
        <v>847</v>
      </c>
      <c r="C77" s="53" t="s">
        <v>78</v>
      </c>
      <c r="D77" s="226">
        <v>9750</v>
      </c>
      <c r="E77" s="398"/>
      <c r="F77" s="11">
        <f t="shared" si="3"/>
        <v>0</v>
      </c>
      <c r="G77" s="2">
        <v>1200</v>
      </c>
      <c r="H77" s="38">
        <f t="shared" si="4"/>
        <v>0</v>
      </c>
      <c r="I77" s="32">
        <v>8550</v>
      </c>
      <c r="J77" s="38">
        <f t="shared" si="5"/>
        <v>0</v>
      </c>
    </row>
    <row r="78" spans="1:10" ht="63.75">
      <c r="A78" s="237" t="s">
        <v>118</v>
      </c>
      <c r="B78" s="65" t="s">
        <v>846</v>
      </c>
      <c r="C78" s="17" t="s">
        <v>78</v>
      </c>
      <c r="D78" s="226">
        <v>7950</v>
      </c>
      <c r="E78" s="398"/>
      <c r="F78" s="11">
        <f t="shared" si="3"/>
        <v>0</v>
      </c>
      <c r="G78" s="2">
        <v>0</v>
      </c>
      <c r="H78" s="38">
        <f t="shared" si="4"/>
        <v>0</v>
      </c>
      <c r="I78" s="32">
        <v>7950</v>
      </c>
      <c r="J78" s="38">
        <f t="shared" si="5"/>
        <v>0</v>
      </c>
    </row>
    <row r="79" spans="1:10" ht="53.25" customHeight="1">
      <c r="A79" s="237" t="s">
        <v>118</v>
      </c>
      <c r="B79" s="65" t="s">
        <v>845</v>
      </c>
      <c r="C79" s="17" t="s">
        <v>78</v>
      </c>
      <c r="D79" s="226">
        <v>2550</v>
      </c>
      <c r="E79" s="398"/>
      <c r="F79" s="11">
        <f t="shared" si="3"/>
        <v>0</v>
      </c>
      <c r="G79" s="2">
        <v>0</v>
      </c>
      <c r="H79" s="38">
        <f t="shared" si="4"/>
        <v>0</v>
      </c>
      <c r="I79" s="32">
        <v>2550</v>
      </c>
      <c r="J79" s="38">
        <f t="shared" si="5"/>
        <v>0</v>
      </c>
    </row>
    <row r="80" spans="1:10" ht="25.5">
      <c r="A80" s="225" t="s">
        <v>57</v>
      </c>
      <c r="B80" s="65" t="s">
        <v>79</v>
      </c>
      <c r="C80" s="17" t="s">
        <v>29</v>
      </c>
      <c r="D80" s="226">
        <v>16250</v>
      </c>
      <c r="E80" s="398"/>
      <c r="F80" s="11">
        <f t="shared" si="3"/>
        <v>0</v>
      </c>
      <c r="G80" s="2">
        <v>5000</v>
      </c>
      <c r="H80" s="38">
        <f t="shared" si="4"/>
        <v>0</v>
      </c>
      <c r="I80" s="32">
        <v>11250</v>
      </c>
      <c r="J80" s="38">
        <f t="shared" si="5"/>
        <v>0</v>
      </c>
    </row>
    <row r="81" spans="1:10" ht="63.75">
      <c r="A81" s="237" t="s">
        <v>119</v>
      </c>
      <c r="B81" s="65" t="s">
        <v>843</v>
      </c>
      <c r="C81" s="17" t="s">
        <v>106</v>
      </c>
      <c r="D81" s="226">
        <v>1958</v>
      </c>
      <c r="E81" s="398"/>
      <c r="F81" s="11">
        <f t="shared" si="3"/>
        <v>0</v>
      </c>
      <c r="G81" s="2">
        <v>0</v>
      </c>
      <c r="H81" s="38">
        <f t="shared" si="4"/>
        <v>0</v>
      </c>
      <c r="I81" s="32">
        <v>1958</v>
      </c>
      <c r="J81" s="38">
        <f t="shared" si="5"/>
        <v>0</v>
      </c>
    </row>
    <row r="82" spans="1:10" ht="25.5">
      <c r="A82" s="227" t="s">
        <v>120</v>
      </c>
      <c r="B82" s="65" t="s">
        <v>122</v>
      </c>
      <c r="C82" s="17" t="s">
        <v>106</v>
      </c>
      <c r="D82" s="226">
        <v>7950</v>
      </c>
      <c r="E82" s="398"/>
      <c r="F82" s="11">
        <f t="shared" si="3"/>
        <v>0</v>
      </c>
      <c r="G82" s="2">
        <v>0</v>
      </c>
      <c r="H82" s="38">
        <f t="shared" si="4"/>
        <v>0</v>
      </c>
      <c r="I82" s="32">
        <v>7950</v>
      </c>
      <c r="J82" s="38">
        <f t="shared" si="5"/>
        <v>0</v>
      </c>
    </row>
    <row r="83" spans="1:10" ht="38.25">
      <c r="A83" s="225" t="s">
        <v>234</v>
      </c>
      <c r="B83" s="56" t="s">
        <v>233</v>
      </c>
      <c r="C83" s="17" t="s">
        <v>78</v>
      </c>
      <c r="D83" s="226">
        <v>700</v>
      </c>
      <c r="E83" s="398"/>
      <c r="F83" s="11">
        <f t="shared" si="3"/>
        <v>0</v>
      </c>
      <c r="G83" s="2">
        <v>350</v>
      </c>
      <c r="H83" s="38">
        <f t="shared" si="4"/>
        <v>0</v>
      </c>
      <c r="I83" s="32">
        <v>350</v>
      </c>
      <c r="J83" s="38">
        <f t="shared" si="5"/>
        <v>0</v>
      </c>
    </row>
    <row r="84" spans="1:10" ht="51">
      <c r="A84" s="225" t="s">
        <v>121</v>
      </c>
      <c r="B84" s="56" t="s">
        <v>850</v>
      </c>
      <c r="C84" s="17" t="s">
        <v>78</v>
      </c>
      <c r="D84" s="226">
        <v>700</v>
      </c>
      <c r="E84" s="398"/>
      <c r="F84" s="11">
        <f t="shared" si="3"/>
        <v>0</v>
      </c>
      <c r="G84" s="2">
        <v>350</v>
      </c>
      <c r="H84" s="38">
        <f t="shared" si="4"/>
        <v>0</v>
      </c>
      <c r="I84" s="32">
        <v>350</v>
      </c>
      <c r="J84" s="38">
        <f t="shared" si="5"/>
        <v>0</v>
      </c>
    </row>
    <row r="85" spans="1:10" ht="25.5">
      <c r="A85" s="225" t="s">
        <v>80</v>
      </c>
      <c r="B85" s="65" t="s">
        <v>178</v>
      </c>
      <c r="C85" s="17" t="s">
        <v>78</v>
      </c>
      <c r="D85" s="226">
        <v>6175</v>
      </c>
      <c r="E85" s="398"/>
      <c r="F85" s="11">
        <f t="shared" si="3"/>
        <v>0</v>
      </c>
      <c r="G85" s="2">
        <v>1250</v>
      </c>
      <c r="H85" s="38">
        <f t="shared" si="4"/>
        <v>0</v>
      </c>
      <c r="I85" s="32">
        <v>4925</v>
      </c>
      <c r="J85" s="38">
        <f t="shared" si="5"/>
        <v>0</v>
      </c>
    </row>
    <row r="86" spans="1:10" ht="42.75" customHeight="1">
      <c r="A86" s="225" t="s">
        <v>81</v>
      </c>
      <c r="B86" s="65" t="s">
        <v>851</v>
      </c>
      <c r="C86" s="17" t="s">
        <v>29</v>
      </c>
      <c r="D86" s="226">
        <v>1900</v>
      </c>
      <c r="E86" s="398"/>
      <c r="F86" s="11">
        <f t="shared" si="3"/>
        <v>0</v>
      </c>
      <c r="G86" s="2">
        <v>1200</v>
      </c>
      <c r="H86" s="38">
        <f t="shared" si="4"/>
        <v>0</v>
      </c>
      <c r="I86" s="32">
        <v>700</v>
      </c>
      <c r="J86" s="38">
        <f t="shared" si="5"/>
        <v>0</v>
      </c>
    </row>
    <row r="87" spans="1:10" ht="14.25">
      <c r="A87" s="225" t="s">
        <v>53</v>
      </c>
      <c r="B87" s="65" t="s">
        <v>54</v>
      </c>
      <c r="C87" s="17" t="s">
        <v>29</v>
      </c>
      <c r="D87" s="226">
        <v>1900</v>
      </c>
      <c r="E87" s="398"/>
      <c r="F87" s="11">
        <f t="shared" si="3"/>
        <v>0</v>
      </c>
      <c r="G87" s="2">
        <v>1200</v>
      </c>
      <c r="H87" s="38">
        <f t="shared" si="4"/>
        <v>0</v>
      </c>
      <c r="I87" s="32">
        <v>700</v>
      </c>
      <c r="J87" s="38">
        <f t="shared" si="5"/>
        <v>0</v>
      </c>
    </row>
    <row r="88" spans="1:10" ht="25.5">
      <c r="A88" s="227" t="s">
        <v>123</v>
      </c>
      <c r="B88" s="65" t="s">
        <v>235</v>
      </c>
      <c r="C88" s="17" t="s">
        <v>28</v>
      </c>
      <c r="D88" s="226">
        <v>2120</v>
      </c>
      <c r="E88" s="398"/>
      <c r="F88" s="11">
        <f t="shared" si="3"/>
        <v>0</v>
      </c>
      <c r="G88" s="2">
        <v>2120</v>
      </c>
      <c r="H88" s="38">
        <f t="shared" si="4"/>
        <v>0</v>
      </c>
      <c r="I88" s="32">
        <v>0</v>
      </c>
      <c r="J88" s="38">
        <f t="shared" si="5"/>
        <v>0</v>
      </c>
    </row>
    <row r="89" spans="1:10" ht="38.25">
      <c r="A89" s="227" t="s">
        <v>123</v>
      </c>
      <c r="B89" s="65" t="s">
        <v>236</v>
      </c>
      <c r="C89" s="17" t="s">
        <v>28</v>
      </c>
      <c r="D89" s="226">
        <v>8</v>
      </c>
      <c r="E89" s="398"/>
      <c r="F89" s="11">
        <f t="shared" si="3"/>
        <v>0</v>
      </c>
      <c r="G89" s="2">
        <v>8</v>
      </c>
      <c r="H89" s="38">
        <f t="shared" si="4"/>
        <v>0</v>
      </c>
      <c r="I89" s="32">
        <v>0</v>
      </c>
      <c r="J89" s="38">
        <f t="shared" si="5"/>
        <v>0</v>
      </c>
    </row>
    <row r="90" spans="1:10" ht="12.75">
      <c r="A90" s="225"/>
      <c r="B90" s="238" t="s">
        <v>2</v>
      </c>
      <c r="C90" s="231"/>
      <c r="D90" s="232"/>
      <c r="E90" s="13"/>
      <c r="F90" s="13">
        <f>SUM(F74:F89)</f>
        <v>0</v>
      </c>
      <c r="H90" s="13">
        <f>SUM(H74:H89)</f>
        <v>0</v>
      </c>
      <c r="I90" s="13"/>
      <c r="J90" s="13">
        <f>SUM(J74:J89)</f>
        <v>0</v>
      </c>
    </row>
    <row r="91" spans="1:10" ht="14.25" customHeight="1">
      <c r="A91" s="225"/>
      <c r="B91" s="239"/>
      <c r="C91" s="231"/>
      <c r="D91" s="232"/>
      <c r="E91" s="13"/>
      <c r="F91" s="13"/>
      <c r="H91" s="34"/>
      <c r="I91" s="34"/>
      <c r="J91" s="38"/>
    </row>
    <row r="92" spans="1:10" ht="12.75">
      <c r="A92" s="225"/>
      <c r="B92" s="239"/>
      <c r="C92" s="231"/>
      <c r="D92" s="232"/>
      <c r="E92" s="13"/>
      <c r="F92" s="13"/>
      <c r="H92" s="34"/>
      <c r="I92" s="32"/>
      <c r="J92" s="38"/>
    </row>
    <row r="93" spans="1:10" ht="12.75">
      <c r="A93" s="222" t="s">
        <v>47</v>
      </c>
      <c r="B93" s="223" t="s">
        <v>82</v>
      </c>
      <c r="C93" s="231"/>
      <c r="D93" s="232"/>
      <c r="E93" s="13"/>
      <c r="F93" s="13"/>
      <c r="H93" s="34"/>
      <c r="I93" s="33"/>
      <c r="J93" s="38"/>
    </row>
    <row r="94" spans="1:10" ht="38.25">
      <c r="A94" s="227" t="s">
        <v>180</v>
      </c>
      <c r="B94" s="65" t="s">
        <v>179</v>
      </c>
      <c r="C94" s="17" t="s">
        <v>78</v>
      </c>
      <c r="D94" s="226">
        <v>4845</v>
      </c>
      <c r="E94" s="398"/>
      <c r="F94" s="11">
        <f>ROUND(ROUND(D94,2)*ROUND(E94,2),2)</f>
        <v>0</v>
      </c>
      <c r="G94" s="2">
        <v>1000</v>
      </c>
      <c r="H94" s="38">
        <f>ROUND(ROUND(G94,2)*ROUND(E94,2),2)</f>
        <v>0</v>
      </c>
      <c r="I94" s="33">
        <v>3845</v>
      </c>
      <c r="J94" s="38">
        <f>ROUND(ROUND(I94,2)*ROUND(E94,2),2)</f>
        <v>0</v>
      </c>
    </row>
    <row r="95" spans="1:10" ht="38.25">
      <c r="A95" s="227" t="s">
        <v>142</v>
      </c>
      <c r="B95" s="56" t="s">
        <v>263</v>
      </c>
      <c r="C95" s="17" t="s">
        <v>114</v>
      </c>
      <c r="D95" s="11">
        <v>2754</v>
      </c>
      <c r="E95" s="398"/>
      <c r="F95" s="11">
        <f aca="true" t="shared" si="6" ref="F95:F110">ROUND(ROUND(D95,2)*ROUND(E95,2),2)</f>
        <v>0</v>
      </c>
      <c r="G95" s="2">
        <v>0</v>
      </c>
      <c r="H95" s="38">
        <f aca="true" t="shared" si="7" ref="H95:H110">ROUND(ROUND(G95,2)*ROUND(E95,2),2)</f>
        <v>0</v>
      </c>
      <c r="I95" s="33">
        <v>2754</v>
      </c>
      <c r="J95" s="38">
        <f aca="true" t="shared" si="8" ref="J95:J110">ROUND(ROUND(I95,2)*ROUND(E95,2),2)</f>
        <v>0</v>
      </c>
    </row>
    <row r="96" spans="1:11" ht="38.25">
      <c r="A96" s="227" t="s">
        <v>187</v>
      </c>
      <c r="B96" s="56" t="s">
        <v>266</v>
      </c>
      <c r="C96" s="17" t="s">
        <v>29</v>
      </c>
      <c r="D96" s="11">
        <v>9615</v>
      </c>
      <c r="E96" s="398"/>
      <c r="F96" s="11">
        <f t="shared" si="6"/>
        <v>0</v>
      </c>
      <c r="G96" s="2">
        <v>0</v>
      </c>
      <c r="H96" s="38">
        <f t="shared" si="7"/>
        <v>0</v>
      </c>
      <c r="I96" s="33">
        <v>9615</v>
      </c>
      <c r="J96" s="38">
        <f t="shared" si="8"/>
        <v>0</v>
      </c>
      <c r="K96" s="2"/>
    </row>
    <row r="97" spans="1:10" ht="38.25">
      <c r="A97" s="227" t="s">
        <v>188</v>
      </c>
      <c r="B97" s="56" t="s">
        <v>265</v>
      </c>
      <c r="C97" s="17" t="s">
        <v>29</v>
      </c>
      <c r="D97" s="11">
        <v>2754</v>
      </c>
      <c r="E97" s="398"/>
      <c r="F97" s="11">
        <f t="shared" si="6"/>
        <v>0</v>
      </c>
      <c r="G97" s="2">
        <v>0</v>
      </c>
      <c r="H97" s="38">
        <f t="shared" si="7"/>
        <v>0</v>
      </c>
      <c r="I97" s="33">
        <v>2754</v>
      </c>
      <c r="J97" s="38">
        <f t="shared" si="8"/>
        <v>0</v>
      </c>
    </row>
    <row r="98" spans="1:10" ht="40.5" customHeight="1">
      <c r="A98" s="227" t="s">
        <v>189</v>
      </c>
      <c r="B98" s="56" t="s">
        <v>264</v>
      </c>
      <c r="C98" s="17" t="s">
        <v>29</v>
      </c>
      <c r="D98" s="11">
        <v>9615</v>
      </c>
      <c r="E98" s="398"/>
      <c r="F98" s="11">
        <f t="shared" si="6"/>
        <v>0</v>
      </c>
      <c r="G98" s="2">
        <v>0</v>
      </c>
      <c r="H98" s="38">
        <f t="shared" si="7"/>
        <v>0</v>
      </c>
      <c r="I98" s="32">
        <v>9615</v>
      </c>
      <c r="J98" s="38">
        <f t="shared" si="8"/>
        <v>0</v>
      </c>
    </row>
    <row r="99" spans="1:10" ht="38.25">
      <c r="A99" s="227" t="s">
        <v>191</v>
      </c>
      <c r="B99" s="56" t="s">
        <v>190</v>
      </c>
      <c r="C99" s="17" t="s">
        <v>29</v>
      </c>
      <c r="D99" s="11">
        <v>4682</v>
      </c>
      <c r="E99" s="398"/>
      <c r="F99" s="11">
        <f t="shared" si="6"/>
        <v>0</v>
      </c>
      <c r="G99" s="2">
        <v>4262</v>
      </c>
      <c r="H99" s="38">
        <f t="shared" si="7"/>
        <v>0</v>
      </c>
      <c r="I99" s="32">
        <v>420</v>
      </c>
      <c r="J99" s="38">
        <f t="shared" si="8"/>
        <v>0</v>
      </c>
    </row>
    <row r="100" spans="1:10" ht="38.25">
      <c r="A100" s="227" t="s">
        <v>42</v>
      </c>
      <c r="B100" s="65" t="s">
        <v>143</v>
      </c>
      <c r="C100" s="17" t="s">
        <v>74</v>
      </c>
      <c r="D100" s="226">
        <v>2791</v>
      </c>
      <c r="E100" s="398"/>
      <c r="F100" s="11">
        <f t="shared" si="6"/>
        <v>0</v>
      </c>
      <c r="G100" s="2">
        <v>2541</v>
      </c>
      <c r="H100" s="38">
        <f t="shared" si="7"/>
        <v>0</v>
      </c>
      <c r="I100" s="32">
        <v>250</v>
      </c>
      <c r="J100" s="38">
        <f t="shared" si="8"/>
        <v>0</v>
      </c>
    </row>
    <row r="101" spans="1:10" ht="25.5">
      <c r="A101" s="227" t="s">
        <v>58</v>
      </c>
      <c r="B101" s="65" t="s">
        <v>124</v>
      </c>
      <c r="C101" s="17" t="s">
        <v>43</v>
      </c>
      <c r="D101" s="226">
        <v>80</v>
      </c>
      <c r="E101" s="398"/>
      <c r="F101" s="11">
        <f t="shared" si="6"/>
        <v>0</v>
      </c>
      <c r="G101" s="2">
        <v>67</v>
      </c>
      <c r="H101" s="38">
        <f t="shared" si="7"/>
        <v>0</v>
      </c>
      <c r="I101" s="32">
        <v>13</v>
      </c>
      <c r="J101" s="38">
        <f t="shared" si="8"/>
        <v>0</v>
      </c>
    </row>
    <row r="102" spans="1:10" ht="38.25">
      <c r="A102" s="227" t="s">
        <v>125</v>
      </c>
      <c r="B102" s="65" t="s">
        <v>126</v>
      </c>
      <c r="C102" s="17" t="s">
        <v>43</v>
      </c>
      <c r="D102" s="226">
        <v>440</v>
      </c>
      <c r="E102" s="398"/>
      <c r="F102" s="11">
        <f t="shared" si="6"/>
        <v>0</v>
      </c>
      <c r="G102" s="2">
        <v>390</v>
      </c>
      <c r="H102" s="38">
        <f t="shared" si="7"/>
        <v>0</v>
      </c>
      <c r="I102" s="32">
        <v>50</v>
      </c>
      <c r="J102" s="38">
        <f t="shared" si="8"/>
        <v>0</v>
      </c>
    </row>
    <row r="103" spans="1:10" ht="51">
      <c r="A103" s="227" t="s">
        <v>251</v>
      </c>
      <c r="B103" s="240" t="s">
        <v>680</v>
      </c>
      <c r="C103" s="17" t="s">
        <v>74</v>
      </c>
      <c r="D103" s="226">
        <v>155</v>
      </c>
      <c r="E103" s="398"/>
      <c r="F103" s="11">
        <f t="shared" si="6"/>
        <v>0</v>
      </c>
      <c r="G103" s="2">
        <v>0</v>
      </c>
      <c r="H103" s="38">
        <f t="shared" si="7"/>
        <v>0</v>
      </c>
      <c r="I103" s="32">
        <v>155</v>
      </c>
      <c r="J103" s="38">
        <f t="shared" si="8"/>
        <v>0</v>
      </c>
    </row>
    <row r="104" spans="1:10" ht="25.5">
      <c r="A104" s="227" t="s">
        <v>130</v>
      </c>
      <c r="B104" s="241" t="s">
        <v>131</v>
      </c>
      <c r="C104" s="17" t="s">
        <v>74</v>
      </c>
      <c r="D104" s="226">
        <v>2791</v>
      </c>
      <c r="E104" s="398"/>
      <c r="F104" s="11">
        <f t="shared" si="6"/>
        <v>0</v>
      </c>
      <c r="G104" s="2">
        <v>2450</v>
      </c>
      <c r="H104" s="38">
        <f t="shared" si="7"/>
        <v>0</v>
      </c>
      <c r="I104" s="32">
        <v>341</v>
      </c>
      <c r="J104" s="38">
        <f t="shared" si="8"/>
        <v>0</v>
      </c>
    </row>
    <row r="105" spans="1:10" ht="38.25">
      <c r="A105" s="227" t="s">
        <v>127</v>
      </c>
      <c r="B105" s="65" t="s">
        <v>132</v>
      </c>
      <c r="C105" s="17" t="s">
        <v>78</v>
      </c>
      <c r="D105" s="226">
        <v>100</v>
      </c>
      <c r="E105" s="398"/>
      <c r="F105" s="11">
        <f t="shared" si="6"/>
        <v>0</v>
      </c>
      <c r="G105" s="2">
        <v>100</v>
      </c>
      <c r="H105" s="38">
        <f t="shared" si="7"/>
        <v>0</v>
      </c>
      <c r="I105" s="32">
        <v>0</v>
      </c>
      <c r="J105" s="38">
        <f t="shared" si="8"/>
        <v>0</v>
      </c>
    </row>
    <row r="106" spans="1:10" ht="38.25">
      <c r="A106" s="227" t="s">
        <v>128</v>
      </c>
      <c r="B106" s="65" t="s">
        <v>129</v>
      </c>
      <c r="C106" s="17" t="s">
        <v>78</v>
      </c>
      <c r="D106" s="226">
        <v>20</v>
      </c>
      <c r="E106" s="398"/>
      <c r="F106" s="11">
        <f t="shared" si="6"/>
        <v>0</v>
      </c>
      <c r="G106" s="2">
        <v>0</v>
      </c>
      <c r="H106" s="38">
        <f t="shared" si="7"/>
        <v>0</v>
      </c>
      <c r="I106" s="32">
        <v>20</v>
      </c>
      <c r="J106" s="38">
        <f t="shared" si="8"/>
        <v>0</v>
      </c>
    </row>
    <row r="107" spans="1:10" ht="38.25">
      <c r="A107" s="227" t="s">
        <v>290</v>
      </c>
      <c r="B107" s="65" t="s">
        <v>880</v>
      </c>
      <c r="C107" s="17" t="s">
        <v>78</v>
      </c>
      <c r="D107" s="226">
        <v>23</v>
      </c>
      <c r="E107" s="398"/>
      <c r="F107" s="11">
        <f t="shared" si="6"/>
        <v>0</v>
      </c>
      <c r="G107" s="2">
        <v>0</v>
      </c>
      <c r="H107" s="38">
        <f t="shared" si="7"/>
        <v>0</v>
      </c>
      <c r="I107" s="32">
        <v>23</v>
      </c>
      <c r="J107" s="38">
        <f t="shared" si="8"/>
        <v>0</v>
      </c>
    </row>
    <row r="108" spans="1:10" ht="38.25">
      <c r="A108" s="227" t="s">
        <v>252</v>
      </c>
      <c r="B108" s="56" t="s">
        <v>254</v>
      </c>
      <c r="C108" s="17" t="s">
        <v>78</v>
      </c>
      <c r="D108" s="226">
        <v>7</v>
      </c>
      <c r="E108" s="398"/>
      <c r="F108" s="11">
        <f t="shared" si="6"/>
        <v>0</v>
      </c>
      <c r="G108" s="2">
        <v>0</v>
      </c>
      <c r="H108" s="38">
        <f t="shared" si="7"/>
        <v>0</v>
      </c>
      <c r="I108" s="32">
        <v>7</v>
      </c>
      <c r="J108" s="38">
        <f t="shared" si="8"/>
        <v>0</v>
      </c>
    </row>
    <row r="109" spans="1:10" ht="38.25">
      <c r="A109" s="227" t="s">
        <v>253</v>
      </c>
      <c r="B109" s="56" t="s">
        <v>255</v>
      </c>
      <c r="C109" s="17" t="s">
        <v>78</v>
      </c>
      <c r="D109" s="226">
        <v>35</v>
      </c>
      <c r="E109" s="398"/>
      <c r="F109" s="11">
        <f t="shared" si="6"/>
        <v>0</v>
      </c>
      <c r="G109" s="397">
        <v>0</v>
      </c>
      <c r="H109" s="38">
        <f t="shared" si="7"/>
        <v>0</v>
      </c>
      <c r="I109" s="32">
        <v>35</v>
      </c>
      <c r="J109" s="38">
        <f t="shared" si="8"/>
        <v>0</v>
      </c>
    </row>
    <row r="110" spans="1:10" ht="38.25">
      <c r="A110" s="227" t="s">
        <v>285</v>
      </c>
      <c r="B110" s="56" t="s">
        <v>256</v>
      </c>
      <c r="C110" s="17" t="s">
        <v>78</v>
      </c>
      <c r="D110" s="226">
        <v>42</v>
      </c>
      <c r="E110" s="398"/>
      <c r="F110" s="11">
        <f t="shared" si="6"/>
        <v>0</v>
      </c>
      <c r="G110" s="57">
        <v>0</v>
      </c>
      <c r="H110" s="38">
        <f t="shared" si="7"/>
        <v>0</v>
      </c>
      <c r="I110" s="32">
        <v>42</v>
      </c>
      <c r="J110" s="38">
        <f t="shared" si="8"/>
        <v>0</v>
      </c>
    </row>
    <row r="111" spans="1:10" ht="12.75">
      <c r="A111" s="222"/>
      <c r="B111" s="238" t="s">
        <v>3</v>
      </c>
      <c r="C111" s="231"/>
      <c r="D111" s="232"/>
      <c r="E111" s="13"/>
      <c r="F111" s="13">
        <f>SUM(F94:F110)</f>
        <v>0</v>
      </c>
      <c r="H111" s="13">
        <f>SUM(H94:H110)</f>
        <v>0</v>
      </c>
      <c r="I111" s="13"/>
      <c r="J111" s="13">
        <f>SUM(J94:J110)</f>
        <v>0</v>
      </c>
    </row>
    <row r="112" spans="1:10" ht="12.75">
      <c r="A112" s="222"/>
      <c r="B112" s="242"/>
      <c r="C112" s="231"/>
      <c r="D112" s="232"/>
      <c r="E112" s="13"/>
      <c r="F112" s="13"/>
      <c r="H112" s="34"/>
      <c r="I112" s="34"/>
      <c r="J112" s="34"/>
    </row>
    <row r="113" spans="1:10" ht="12.75">
      <c r="A113" s="222"/>
      <c r="B113" s="242"/>
      <c r="C113" s="231"/>
      <c r="D113" s="232"/>
      <c r="E113" s="13"/>
      <c r="F113" s="13"/>
      <c r="H113" s="34"/>
      <c r="I113" s="34"/>
      <c r="J113" s="34"/>
    </row>
    <row r="114" spans="1:10" ht="14.25" customHeight="1">
      <c r="A114" s="222" t="s">
        <v>7</v>
      </c>
      <c r="B114" s="223" t="s">
        <v>34</v>
      </c>
      <c r="C114" s="231"/>
      <c r="D114" s="232"/>
      <c r="E114" s="13"/>
      <c r="F114" s="13"/>
      <c r="H114" s="34"/>
      <c r="I114" s="34"/>
      <c r="J114" s="34"/>
    </row>
    <row r="115" spans="1:10" ht="14.25" customHeight="1">
      <c r="A115" s="222"/>
      <c r="B115" s="243" t="s">
        <v>62</v>
      </c>
      <c r="C115" s="231"/>
      <c r="D115" s="232"/>
      <c r="E115" s="13"/>
      <c r="F115" s="13"/>
      <c r="H115" s="34"/>
      <c r="I115" s="34"/>
      <c r="J115" s="34"/>
    </row>
    <row r="116" spans="1:10" ht="12.75">
      <c r="A116" s="222"/>
      <c r="B116" s="243" t="s">
        <v>63</v>
      </c>
      <c r="C116" s="231"/>
      <c r="D116" s="232"/>
      <c r="E116" s="13"/>
      <c r="F116" s="13"/>
      <c r="H116" s="34"/>
      <c r="I116" s="32"/>
      <c r="J116" s="38"/>
    </row>
    <row r="117" spans="1:10" ht="12.75">
      <c r="A117" s="222"/>
      <c r="B117" s="243" t="s">
        <v>286</v>
      </c>
      <c r="C117" s="231"/>
      <c r="D117" s="232"/>
      <c r="E117" s="13"/>
      <c r="F117" s="13"/>
      <c r="H117" s="34"/>
      <c r="I117" s="32"/>
      <c r="J117" s="38"/>
    </row>
    <row r="118" spans="1:10" ht="12.75">
      <c r="A118" s="222"/>
      <c r="B118" s="243" t="s">
        <v>681</v>
      </c>
      <c r="C118" s="231"/>
      <c r="D118" s="232"/>
      <c r="E118" s="13"/>
      <c r="F118" s="13"/>
      <c r="H118" s="34"/>
      <c r="I118" s="32"/>
      <c r="J118" s="38"/>
    </row>
    <row r="119" spans="1:10" ht="39.75">
      <c r="A119" s="227" t="s">
        <v>184</v>
      </c>
      <c r="B119" s="228" t="s">
        <v>852</v>
      </c>
      <c r="C119" s="17" t="s">
        <v>74</v>
      </c>
      <c r="D119" s="226">
        <v>580</v>
      </c>
      <c r="E119" s="398"/>
      <c r="F119" s="11">
        <f>ROUND(ROUND(D119,2)*ROUND(E119,2),2)</f>
        <v>0</v>
      </c>
      <c r="H119" s="34"/>
      <c r="I119" s="32"/>
      <c r="J119" s="38"/>
    </row>
    <row r="120" spans="1:10" ht="39.75">
      <c r="A120" s="227" t="s">
        <v>144</v>
      </c>
      <c r="B120" s="228" t="s">
        <v>853</v>
      </c>
      <c r="C120" s="17" t="s">
        <v>74</v>
      </c>
      <c r="D120" s="226">
        <v>70</v>
      </c>
      <c r="E120" s="398"/>
      <c r="F120" s="11">
        <f aca="true" t="shared" si="9" ref="F120:F154">ROUND(ROUND(D120,2)*ROUND(E120,2),2)</f>
        <v>0</v>
      </c>
      <c r="H120" s="34"/>
      <c r="I120" s="32"/>
      <c r="J120" s="38"/>
    </row>
    <row r="121" spans="1:10" ht="39.75">
      <c r="A121" s="227" t="s">
        <v>145</v>
      </c>
      <c r="B121" s="228" t="s">
        <v>854</v>
      </c>
      <c r="C121" s="17" t="s">
        <v>74</v>
      </c>
      <c r="D121" s="226">
        <v>160</v>
      </c>
      <c r="E121" s="398"/>
      <c r="F121" s="11">
        <f t="shared" si="9"/>
        <v>0</v>
      </c>
      <c r="H121" s="34"/>
      <c r="I121" s="32"/>
      <c r="J121" s="38"/>
    </row>
    <row r="122" spans="1:10" ht="39.75">
      <c r="A122" s="227" t="s">
        <v>682</v>
      </c>
      <c r="B122" s="228" t="s">
        <v>855</v>
      </c>
      <c r="C122" s="17" t="s">
        <v>74</v>
      </c>
      <c r="D122" s="226">
        <v>1240</v>
      </c>
      <c r="E122" s="398"/>
      <c r="F122" s="11">
        <f t="shared" si="9"/>
        <v>0</v>
      </c>
      <c r="H122" s="34"/>
      <c r="I122" s="32"/>
      <c r="J122" s="38"/>
    </row>
    <row r="123" spans="1:10" ht="39.75">
      <c r="A123" s="227" t="s">
        <v>192</v>
      </c>
      <c r="B123" s="228" t="s">
        <v>856</v>
      </c>
      <c r="C123" s="17" t="s">
        <v>74</v>
      </c>
      <c r="D123" s="226">
        <v>113</v>
      </c>
      <c r="E123" s="398"/>
      <c r="F123" s="11">
        <f t="shared" si="9"/>
        <v>0</v>
      </c>
      <c r="H123" s="34"/>
      <c r="I123" s="32"/>
      <c r="J123" s="38"/>
    </row>
    <row r="124" spans="1:10" ht="51">
      <c r="A124" s="227" t="s">
        <v>683</v>
      </c>
      <c r="B124" s="228" t="s">
        <v>857</v>
      </c>
      <c r="C124" s="17" t="s">
        <v>74</v>
      </c>
      <c r="D124" s="226">
        <v>53</v>
      </c>
      <c r="E124" s="398"/>
      <c r="F124" s="11">
        <f t="shared" si="9"/>
        <v>0</v>
      </c>
      <c r="H124" s="34"/>
      <c r="I124" s="32"/>
      <c r="J124" s="38"/>
    </row>
    <row r="125" spans="1:10" ht="51">
      <c r="A125" s="227" t="s">
        <v>270</v>
      </c>
      <c r="B125" s="67" t="s">
        <v>859</v>
      </c>
      <c r="C125" s="17" t="s">
        <v>74</v>
      </c>
      <c r="D125" s="226">
        <v>70</v>
      </c>
      <c r="E125" s="398"/>
      <c r="F125" s="11">
        <f t="shared" si="9"/>
        <v>0</v>
      </c>
      <c r="H125" s="34"/>
      <c r="I125" s="32"/>
      <c r="J125" s="38"/>
    </row>
    <row r="126" spans="1:10" ht="51">
      <c r="A126" s="227" t="s">
        <v>271</v>
      </c>
      <c r="B126" s="67" t="s">
        <v>858</v>
      </c>
      <c r="C126" s="17" t="s">
        <v>74</v>
      </c>
      <c r="D126" s="226">
        <v>1400</v>
      </c>
      <c r="E126" s="398"/>
      <c r="F126" s="11">
        <f t="shared" si="9"/>
        <v>0</v>
      </c>
      <c r="H126" s="34"/>
      <c r="I126" s="32"/>
      <c r="J126" s="38"/>
    </row>
    <row r="127" spans="1:10" ht="51">
      <c r="A127" s="66" t="s">
        <v>269</v>
      </c>
      <c r="B127" s="67" t="s">
        <v>860</v>
      </c>
      <c r="C127" s="17" t="s">
        <v>74</v>
      </c>
      <c r="D127" s="226">
        <v>113</v>
      </c>
      <c r="E127" s="398"/>
      <c r="F127" s="11">
        <f t="shared" si="9"/>
        <v>0</v>
      </c>
      <c r="H127" s="34"/>
      <c r="I127" s="32"/>
      <c r="J127" s="38"/>
    </row>
    <row r="128" spans="1:10" ht="14.25">
      <c r="A128" s="66" t="s">
        <v>292</v>
      </c>
      <c r="B128" s="67" t="s">
        <v>296</v>
      </c>
      <c r="C128" s="17" t="s">
        <v>74</v>
      </c>
      <c r="D128" s="226">
        <v>580</v>
      </c>
      <c r="E128" s="398"/>
      <c r="F128" s="11">
        <f t="shared" si="9"/>
        <v>0</v>
      </c>
      <c r="H128" s="34"/>
      <c r="I128" s="32"/>
      <c r="J128" s="38"/>
    </row>
    <row r="129" spans="1:10" ht="14.25">
      <c r="A129" s="66" t="s">
        <v>293</v>
      </c>
      <c r="B129" s="67" t="s">
        <v>297</v>
      </c>
      <c r="C129" s="17" t="s">
        <v>74</v>
      </c>
      <c r="D129" s="226">
        <v>70</v>
      </c>
      <c r="E129" s="398"/>
      <c r="F129" s="11">
        <f t="shared" si="9"/>
        <v>0</v>
      </c>
      <c r="H129" s="46"/>
      <c r="I129" s="32"/>
      <c r="J129" s="38"/>
    </row>
    <row r="130" spans="1:10" ht="25.5">
      <c r="A130" s="66" t="s">
        <v>294</v>
      </c>
      <c r="B130" s="67" t="s">
        <v>861</v>
      </c>
      <c r="C130" s="17" t="s">
        <v>74</v>
      </c>
      <c r="D130" s="226">
        <v>2013</v>
      </c>
      <c r="E130" s="398"/>
      <c r="F130" s="11">
        <f t="shared" si="9"/>
        <v>0</v>
      </c>
      <c r="H130" s="46"/>
      <c r="I130" s="32"/>
      <c r="J130" s="38"/>
    </row>
    <row r="131" spans="1:10" ht="25.5">
      <c r="A131" s="66" t="s">
        <v>295</v>
      </c>
      <c r="B131" s="67" t="s">
        <v>862</v>
      </c>
      <c r="C131" s="17" t="s">
        <v>74</v>
      </c>
      <c r="D131" s="226">
        <f>D130+D129+D128</f>
        <v>2663</v>
      </c>
      <c r="E131" s="398"/>
      <c r="F131" s="11">
        <f t="shared" si="9"/>
        <v>0</v>
      </c>
      <c r="H131" s="46"/>
      <c r="I131" s="32"/>
      <c r="J131" s="38"/>
    </row>
    <row r="132" spans="1:10" ht="51">
      <c r="A132" s="225" t="s">
        <v>193</v>
      </c>
      <c r="B132" s="62" t="s">
        <v>198</v>
      </c>
      <c r="C132" s="17" t="s">
        <v>28</v>
      </c>
      <c r="D132" s="226">
        <v>22</v>
      </c>
      <c r="E132" s="398"/>
      <c r="F132" s="11">
        <f t="shared" si="9"/>
        <v>0</v>
      </c>
      <c r="H132" s="46"/>
      <c r="I132" s="32"/>
      <c r="J132" s="38"/>
    </row>
    <row r="133" spans="1:10" ht="51">
      <c r="A133" s="225" t="s">
        <v>194</v>
      </c>
      <c r="B133" s="62" t="s">
        <v>206</v>
      </c>
      <c r="C133" s="17" t="s">
        <v>28</v>
      </c>
      <c r="D133" s="226">
        <v>45</v>
      </c>
      <c r="E133" s="398"/>
      <c r="F133" s="11">
        <f t="shared" si="9"/>
        <v>0</v>
      </c>
      <c r="H133" s="46"/>
      <c r="I133" s="32"/>
      <c r="J133" s="38"/>
    </row>
    <row r="134" spans="1:10" ht="51">
      <c r="A134" s="225" t="s">
        <v>199</v>
      </c>
      <c r="B134" s="62" t="s">
        <v>272</v>
      </c>
      <c r="C134" s="17" t="s">
        <v>28</v>
      </c>
      <c r="D134" s="226">
        <v>2</v>
      </c>
      <c r="E134" s="398"/>
      <c r="F134" s="11">
        <f t="shared" si="9"/>
        <v>0</v>
      </c>
      <c r="H134" s="46"/>
      <c r="I134" s="32"/>
      <c r="J134" s="38"/>
    </row>
    <row r="135" spans="1:10" ht="51">
      <c r="A135" s="225" t="s">
        <v>684</v>
      </c>
      <c r="B135" s="62" t="s">
        <v>273</v>
      </c>
      <c r="C135" s="17" t="s">
        <v>28</v>
      </c>
      <c r="D135" s="226">
        <v>11</v>
      </c>
      <c r="E135" s="398"/>
      <c r="F135" s="11">
        <f t="shared" si="9"/>
        <v>0</v>
      </c>
      <c r="H135" s="34"/>
      <c r="I135" s="32"/>
      <c r="J135" s="38"/>
    </row>
    <row r="136" spans="1:10" ht="51">
      <c r="A136" s="225" t="s">
        <v>200</v>
      </c>
      <c r="B136" s="62" t="s">
        <v>274</v>
      </c>
      <c r="C136" s="17" t="s">
        <v>28</v>
      </c>
      <c r="D136" s="226">
        <v>2</v>
      </c>
      <c r="E136" s="398"/>
      <c r="F136" s="11">
        <f t="shared" si="9"/>
        <v>0</v>
      </c>
      <c r="H136" s="34"/>
      <c r="I136" s="32"/>
      <c r="J136" s="38"/>
    </row>
    <row r="137" spans="1:10" ht="51">
      <c r="A137" s="225" t="s">
        <v>201</v>
      </c>
      <c r="B137" s="228" t="s">
        <v>195</v>
      </c>
      <c r="C137" s="17" t="s">
        <v>28</v>
      </c>
      <c r="D137" s="226">
        <v>3</v>
      </c>
      <c r="E137" s="398"/>
      <c r="F137" s="11">
        <f t="shared" si="9"/>
        <v>0</v>
      </c>
      <c r="H137" s="34"/>
      <c r="I137" s="32"/>
      <c r="J137" s="38"/>
    </row>
    <row r="138" spans="1:10" ht="51">
      <c r="A138" s="225" t="s">
        <v>202</v>
      </c>
      <c r="B138" s="228" t="s">
        <v>183</v>
      </c>
      <c r="C138" s="17" t="s">
        <v>28</v>
      </c>
      <c r="D138" s="226">
        <v>1</v>
      </c>
      <c r="E138" s="398"/>
      <c r="F138" s="11">
        <f t="shared" si="9"/>
        <v>0</v>
      </c>
      <c r="H138" s="46"/>
      <c r="I138" s="32"/>
      <c r="J138" s="38"/>
    </row>
    <row r="139" spans="1:10" ht="51">
      <c r="A139" s="225" t="s">
        <v>203</v>
      </c>
      <c r="B139" s="228" t="s">
        <v>275</v>
      </c>
      <c r="C139" s="17" t="s">
        <v>28</v>
      </c>
      <c r="D139" s="226">
        <v>1</v>
      </c>
      <c r="E139" s="398"/>
      <c r="F139" s="11">
        <f t="shared" si="9"/>
        <v>0</v>
      </c>
      <c r="H139" s="46"/>
      <c r="I139" s="32"/>
      <c r="J139" s="38"/>
    </row>
    <row r="140" spans="1:10" ht="51">
      <c r="A140" s="225" t="s">
        <v>204</v>
      </c>
      <c r="B140" s="228" t="s">
        <v>196</v>
      </c>
      <c r="C140" s="17" t="s">
        <v>28</v>
      </c>
      <c r="D140" s="226">
        <v>3</v>
      </c>
      <c r="E140" s="398"/>
      <c r="F140" s="11">
        <f t="shared" si="9"/>
        <v>0</v>
      </c>
      <c r="H140" s="46"/>
      <c r="I140" s="32"/>
      <c r="J140" s="38"/>
    </row>
    <row r="141" spans="1:10" ht="51">
      <c r="A141" s="225" t="s">
        <v>205</v>
      </c>
      <c r="B141" s="228" t="s">
        <v>197</v>
      </c>
      <c r="C141" s="17" t="s">
        <v>28</v>
      </c>
      <c r="D141" s="226">
        <v>3</v>
      </c>
      <c r="E141" s="398"/>
      <c r="F141" s="11">
        <f t="shared" si="9"/>
        <v>0</v>
      </c>
      <c r="H141" s="46"/>
      <c r="I141" s="32"/>
      <c r="J141" s="38"/>
    </row>
    <row r="142" spans="1:10" ht="51">
      <c r="A142" s="227" t="s">
        <v>685</v>
      </c>
      <c r="B142" s="228" t="s">
        <v>276</v>
      </c>
      <c r="C142" s="17" t="s">
        <v>28</v>
      </c>
      <c r="D142" s="226">
        <v>3</v>
      </c>
      <c r="E142" s="398"/>
      <c r="F142" s="11">
        <f t="shared" si="9"/>
        <v>0</v>
      </c>
      <c r="H142" s="46"/>
      <c r="I142" s="32"/>
      <c r="J142" s="38"/>
    </row>
    <row r="143" spans="1:10" ht="51">
      <c r="A143" s="227" t="s">
        <v>209</v>
      </c>
      <c r="B143" s="228" t="s">
        <v>686</v>
      </c>
      <c r="C143" s="17" t="s">
        <v>28</v>
      </c>
      <c r="D143" s="226">
        <v>19</v>
      </c>
      <c r="E143" s="398"/>
      <c r="F143" s="11">
        <f t="shared" si="9"/>
        <v>0</v>
      </c>
      <c r="H143" s="46"/>
      <c r="I143" s="32"/>
      <c r="J143" s="38"/>
    </row>
    <row r="144" spans="1:10" ht="51">
      <c r="A144" s="227" t="s">
        <v>237</v>
      </c>
      <c r="B144" s="228" t="s">
        <v>687</v>
      </c>
      <c r="C144" s="17" t="s">
        <v>28</v>
      </c>
      <c r="D144" s="226">
        <v>4</v>
      </c>
      <c r="E144" s="398"/>
      <c r="F144" s="11">
        <f t="shared" si="9"/>
        <v>0</v>
      </c>
      <c r="H144" s="34"/>
      <c r="I144" s="32"/>
      <c r="J144" s="38"/>
    </row>
    <row r="145" spans="1:10" ht="51">
      <c r="A145" s="225" t="s">
        <v>278</v>
      </c>
      <c r="B145" s="228" t="s">
        <v>687</v>
      </c>
      <c r="C145" s="17" t="s">
        <v>28</v>
      </c>
      <c r="D145" s="226">
        <v>2</v>
      </c>
      <c r="E145" s="398"/>
      <c r="F145" s="11">
        <f t="shared" si="9"/>
        <v>0</v>
      </c>
      <c r="H145" s="34"/>
      <c r="I145" s="49"/>
      <c r="J145" s="38"/>
    </row>
    <row r="146" spans="1:10" ht="51">
      <c r="A146" s="225" t="s">
        <v>279</v>
      </c>
      <c r="B146" s="228" t="s">
        <v>688</v>
      </c>
      <c r="C146" s="17" t="s">
        <v>28</v>
      </c>
      <c r="D146" s="226">
        <v>12</v>
      </c>
      <c r="E146" s="398"/>
      <c r="F146" s="11">
        <f t="shared" si="9"/>
        <v>0</v>
      </c>
      <c r="H146" s="34"/>
      <c r="I146" s="32"/>
      <c r="J146" s="38"/>
    </row>
    <row r="147" spans="1:10" ht="51">
      <c r="A147" s="225" t="s">
        <v>280</v>
      </c>
      <c r="B147" s="228" t="s">
        <v>689</v>
      </c>
      <c r="C147" s="17" t="s">
        <v>28</v>
      </c>
      <c r="D147" s="226">
        <v>10</v>
      </c>
      <c r="E147" s="398"/>
      <c r="F147" s="11">
        <f t="shared" si="9"/>
        <v>0</v>
      </c>
      <c r="H147" s="34"/>
      <c r="I147" s="33"/>
      <c r="J147" s="34"/>
    </row>
    <row r="148" spans="1:10" ht="51">
      <c r="A148" s="225" t="s">
        <v>281</v>
      </c>
      <c r="B148" s="228" t="s">
        <v>276</v>
      </c>
      <c r="C148" s="17" t="s">
        <v>28</v>
      </c>
      <c r="D148" s="226">
        <v>1</v>
      </c>
      <c r="E148" s="398"/>
      <c r="F148" s="11">
        <f t="shared" si="9"/>
        <v>0</v>
      </c>
      <c r="H148" s="34"/>
      <c r="I148" s="59"/>
      <c r="J148" s="34"/>
    </row>
    <row r="149" spans="1:10" ht="51">
      <c r="A149" s="225" t="s">
        <v>282</v>
      </c>
      <c r="B149" s="228" t="s">
        <v>277</v>
      </c>
      <c r="C149" s="17" t="s">
        <v>28</v>
      </c>
      <c r="D149" s="226">
        <v>2</v>
      </c>
      <c r="E149" s="398"/>
      <c r="F149" s="11">
        <f t="shared" si="9"/>
        <v>0</v>
      </c>
      <c r="H149" s="34"/>
      <c r="I149" s="34"/>
      <c r="J149" s="34"/>
    </row>
    <row r="150" spans="1:10" ht="25.5">
      <c r="A150" s="225" t="s">
        <v>69</v>
      </c>
      <c r="B150" s="228" t="s">
        <v>68</v>
      </c>
      <c r="C150" s="53" t="s">
        <v>28</v>
      </c>
      <c r="D150" s="226">
        <v>18</v>
      </c>
      <c r="E150" s="398"/>
      <c r="F150" s="11">
        <f t="shared" si="9"/>
        <v>0</v>
      </c>
      <c r="H150" s="34"/>
      <c r="I150" s="34"/>
      <c r="J150" s="34"/>
    </row>
    <row r="151" spans="1:10" ht="38.25">
      <c r="A151" s="225" t="s">
        <v>207</v>
      </c>
      <c r="B151" s="62" t="s">
        <v>208</v>
      </c>
      <c r="C151" s="53" t="s">
        <v>28</v>
      </c>
      <c r="D151" s="11">
        <v>64</v>
      </c>
      <c r="E151" s="398"/>
      <c r="F151" s="11">
        <f t="shared" si="9"/>
        <v>0</v>
      </c>
      <c r="H151" s="34"/>
      <c r="I151" s="34"/>
      <c r="J151" s="34"/>
    </row>
    <row r="152" spans="1:10" ht="38.25">
      <c r="A152" s="225" t="s">
        <v>181</v>
      </c>
      <c r="B152" s="228" t="s">
        <v>182</v>
      </c>
      <c r="C152" s="53" t="s">
        <v>28</v>
      </c>
      <c r="D152" s="226">
        <v>64</v>
      </c>
      <c r="E152" s="398"/>
      <c r="F152" s="11">
        <f t="shared" si="9"/>
        <v>0</v>
      </c>
      <c r="H152" s="34"/>
      <c r="I152" s="34"/>
      <c r="J152" s="38"/>
    </row>
    <row r="153" spans="1:10" ht="38.25">
      <c r="A153" s="227" t="s">
        <v>283</v>
      </c>
      <c r="B153" s="65" t="s">
        <v>99</v>
      </c>
      <c r="C153" s="17" t="s">
        <v>74</v>
      </c>
      <c r="D153" s="11">
        <v>307.5</v>
      </c>
      <c r="E153" s="398"/>
      <c r="F153" s="11">
        <f t="shared" si="9"/>
        <v>0</v>
      </c>
      <c r="H153" s="34"/>
      <c r="I153" s="34"/>
      <c r="J153" s="38"/>
    </row>
    <row r="154" spans="1:10" ht="25.5">
      <c r="A154" s="227" t="s">
        <v>298</v>
      </c>
      <c r="B154" s="65" t="s">
        <v>238</v>
      </c>
      <c r="C154" s="17" t="s">
        <v>28</v>
      </c>
      <c r="D154" s="11">
        <v>8</v>
      </c>
      <c r="E154" s="398"/>
      <c r="F154" s="11">
        <f t="shared" si="9"/>
        <v>0</v>
      </c>
      <c r="H154" s="34"/>
      <c r="I154" s="34"/>
      <c r="J154" s="38"/>
    </row>
    <row r="155" spans="1:10" ht="12.75">
      <c r="A155" s="244"/>
      <c r="B155" s="238" t="s">
        <v>4</v>
      </c>
      <c r="C155" s="231"/>
      <c r="D155" s="232"/>
      <c r="E155" s="13"/>
      <c r="F155" s="13">
        <f>SUM(F119:F154)</f>
        <v>0</v>
      </c>
      <c r="H155" s="34"/>
      <c r="I155" s="34"/>
      <c r="J155" s="38"/>
    </row>
    <row r="156" spans="1:10" ht="12.75">
      <c r="A156" s="244"/>
      <c r="B156" s="245"/>
      <c r="C156" s="246"/>
      <c r="D156" s="247"/>
      <c r="E156" s="11"/>
      <c r="F156" s="11"/>
      <c r="H156" s="34"/>
      <c r="I156" s="34"/>
      <c r="J156" s="38"/>
    </row>
    <row r="157" spans="1:10" ht="12.75">
      <c r="A157" s="244"/>
      <c r="B157" s="245"/>
      <c r="C157" s="246"/>
      <c r="D157" s="247"/>
      <c r="E157" s="11"/>
      <c r="F157" s="11"/>
      <c r="H157" s="34"/>
      <c r="I157" s="34"/>
      <c r="J157" s="38"/>
    </row>
    <row r="158" spans="1:10" ht="12.75">
      <c r="A158" s="222" t="s">
        <v>15</v>
      </c>
      <c r="B158" s="223" t="s">
        <v>35</v>
      </c>
      <c r="C158" s="246"/>
      <c r="D158" s="247"/>
      <c r="E158" s="11"/>
      <c r="F158" s="11"/>
      <c r="H158" s="34"/>
      <c r="I158" s="34"/>
      <c r="J158" s="38"/>
    </row>
    <row r="159" spans="1:10" ht="14.25">
      <c r="A159" s="225" t="s">
        <v>240</v>
      </c>
      <c r="B159" s="65" t="s">
        <v>239</v>
      </c>
      <c r="C159" s="17" t="s">
        <v>29</v>
      </c>
      <c r="D159" s="226">
        <f>8+87+44</f>
        <v>139</v>
      </c>
      <c r="E159" s="398"/>
      <c r="F159" s="11">
        <f>ROUND(ROUND(D159,2)*ROUND(E159,2),2)</f>
        <v>0</v>
      </c>
      <c r="H159" s="34"/>
      <c r="I159" s="34"/>
      <c r="J159" s="38"/>
    </row>
    <row r="160" spans="1:10" ht="14.25">
      <c r="A160" s="225" t="s">
        <v>134</v>
      </c>
      <c r="B160" s="65" t="s">
        <v>241</v>
      </c>
      <c r="C160" s="17" t="s">
        <v>29</v>
      </c>
      <c r="D160" s="226">
        <v>7</v>
      </c>
      <c r="E160" s="398"/>
      <c r="F160" s="11">
        <f aca="true" t="shared" si="10" ref="F160:F183">ROUND(ROUND(D160,2)*ROUND(E160,2),2)</f>
        <v>0</v>
      </c>
      <c r="H160" s="34"/>
      <c r="I160" s="34"/>
      <c r="J160" s="38"/>
    </row>
    <row r="161" spans="1:10" ht="25.5">
      <c r="A161" s="225" t="s">
        <v>261</v>
      </c>
      <c r="B161" s="65" t="s">
        <v>262</v>
      </c>
      <c r="C161" s="17" t="s">
        <v>29</v>
      </c>
      <c r="D161" s="226">
        <f>44+198+74+17+39</f>
        <v>372</v>
      </c>
      <c r="E161" s="398"/>
      <c r="F161" s="11">
        <f t="shared" si="10"/>
        <v>0</v>
      </c>
      <c r="H161" s="34"/>
      <c r="I161" s="34"/>
      <c r="J161" s="38"/>
    </row>
    <row r="162" spans="1:10" ht="42.75" customHeight="1">
      <c r="A162" s="225" t="s">
        <v>242</v>
      </c>
      <c r="B162" s="65" t="s">
        <v>243</v>
      </c>
      <c r="C162" s="17" t="s">
        <v>244</v>
      </c>
      <c r="D162" s="226">
        <f>1465+2075+827+190+440</f>
        <v>4997</v>
      </c>
      <c r="E162" s="398"/>
      <c r="F162" s="11">
        <f t="shared" si="10"/>
        <v>0</v>
      </c>
      <c r="H162" s="34"/>
      <c r="I162" s="34"/>
      <c r="J162" s="59"/>
    </row>
    <row r="163" spans="1:10" ht="25.5">
      <c r="A163" s="225" t="s">
        <v>245</v>
      </c>
      <c r="B163" s="65" t="s">
        <v>246</v>
      </c>
      <c r="C163" s="17" t="s">
        <v>78</v>
      </c>
      <c r="D163" s="226">
        <f>1.5+2.5+6+1+0.5+0.5</f>
        <v>12</v>
      </c>
      <c r="E163" s="398"/>
      <c r="F163" s="11">
        <f t="shared" si="10"/>
        <v>0</v>
      </c>
      <c r="H163" s="34"/>
      <c r="I163" s="34"/>
      <c r="J163" s="59"/>
    </row>
    <row r="164" spans="1:10" ht="38.25">
      <c r="A164" s="225" t="s">
        <v>257</v>
      </c>
      <c r="B164" s="65" t="s">
        <v>258</v>
      </c>
      <c r="C164" s="17" t="s">
        <v>78</v>
      </c>
      <c r="D164" s="226">
        <v>17</v>
      </c>
      <c r="E164" s="398"/>
      <c r="F164" s="11">
        <f t="shared" si="10"/>
        <v>0</v>
      </c>
      <c r="H164" s="34"/>
      <c r="I164" s="34"/>
      <c r="J164" s="32"/>
    </row>
    <row r="165" spans="1:10" ht="38.25">
      <c r="A165" s="64" t="s">
        <v>247</v>
      </c>
      <c r="B165" s="65" t="s">
        <v>249</v>
      </c>
      <c r="C165" s="17" t="s">
        <v>78</v>
      </c>
      <c r="D165" s="226">
        <f>2+18</f>
        <v>20</v>
      </c>
      <c r="E165" s="398"/>
      <c r="F165" s="11">
        <f t="shared" si="10"/>
        <v>0</v>
      </c>
      <c r="H165" s="34"/>
      <c r="I165" s="34"/>
      <c r="J165" s="33"/>
    </row>
    <row r="166" spans="1:10" ht="38.25">
      <c r="A166" s="64" t="s">
        <v>259</v>
      </c>
      <c r="B166" s="65" t="s">
        <v>260</v>
      </c>
      <c r="C166" s="17" t="s">
        <v>78</v>
      </c>
      <c r="D166" s="226">
        <f>9+20+17+2+5</f>
        <v>53</v>
      </c>
      <c r="E166" s="398"/>
      <c r="F166" s="11">
        <f t="shared" si="10"/>
        <v>0</v>
      </c>
      <c r="H166" s="34"/>
      <c r="I166" s="34"/>
      <c r="J166" s="33"/>
    </row>
    <row r="167" spans="1:10" ht="38.25">
      <c r="A167" s="64" t="s">
        <v>248</v>
      </c>
      <c r="B167" s="65" t="s">
        <v>250</v>
      </c>
      <c r="C167" s="17" t="s">
        <v>78</v>
      </c>
      <c r="D167" s="226">
        <v>1.3</v>
      </c>
      <c r="E167" s="398"/>
      <c r="F167" s="11">
        <f t="shared" si="10"/>
        <v>0</v>
      </c>
      <c r="H167" s="34"/>
      <c r="I167" s="34"/>
      <c r="J167" s="32"/>
    </row>
    <row r="168" spans="1:10" ht="63.75">
      <c r="A168" s="225" t="s">
        <v>135</v>
      </c>
      <c r="B168" s="56" t="s">
        <v>690</v>
      </c>
      <c r="C168" s="17" t="s">
        <v>43</v>
      </c>
      <c r="D168" s="248">
        <v>12</v>
      </c>
      <c r="E168" s="398"/>
      <c r="F168" s="11">
        <f t="shared" si="10"/>
        <v>0</v>
      </c>
      <c r="H168" s="34"/>
      <c r="I168" s="34"/>
      <c r="J168" s="32"/>
    </row>
    <row r="169" spans="1:10" ht="38.25">
      <c r="A169" s="225" t="s">
        <v>136</v>
      </c>
      <c r="B169" s="56" t="s">
        <v>268</v>
      </c>
      <c r="C169" s="17" t="s">
        <v>29</v>
      </c>
      <c r="D169" s="248">
        <v>12</v>
      </c>
      <c r="E169" s="398"/>
      <c r="F169" s="11">
        <f t="shared" si="10"/>
        <v>0</v>
      </c>
      <c r="H169" s="34"/>
      <c r="I169" s="34"/>
      <c r="J169" s="32"/>
    </row>
    <row r="170" spans="1:10" ht="38.25">
      <c r="A170" s="225" t="s">
        <v>284</v>
      </c>
      <c r="B170" s="65" t="s">
        <v>289</v>
      </c>
      <c r="C170" s="17" t="s">
        <v>29</v>
      </c>
      <c r="D170" s="226">
        <v>115</v>
      </c>
      <c r="E170" s="398"/>
      <c r="F170" s="11">
        <f t="shared" si="10"/>
        <v>0</v>
      </c>
      <c r="H170" s="34"/>
      <c r="I170" s="34"/>
      <c r="J170" s="32"/>
    </row>
    <row r="171" spans="1:10" ht="76.5">
      <c r="A171" s="225" t="s">
        <v>137</v>
      </c>
      <c r="B171" s="65" t="s">
        <v>863</v>
      </c>
      <c r="C171" s="17" t="s">
        <v>29</v>
      </c>
      <c r="D171" s="11">
        <v>101</v>
      </c>
      <c r="E171" s="398"/>
      <c r="F171" s="11">
        <f t="shared" si="10"/>
        <v>0</v>
      </c>
      <c r="H171" s="34"/>
      <c r="I171" s="34"/>
      <c r="J171" s="58"/>
    </row>
    <row r="172" spans="1:10" ht="25.5">
      <c r="A172" s="225" t="s">
        <v>138</v>
      </c>
      <c r="B172" s="65" t="s">
        <v>267</v>
      </c>
      <c r="C172" s="17" t="s">
        <v>29</v>
      </c>
      <c r="D172" s="11">
        <v>118</v>
      </c>
      <c r="E172" s="398"/>
      <c r="F172" s="11">
        <f t="shared" si="10"/>
        <v>0</v>
      </c>
      <c r="H172" s="34"/>
      <c r="I172" s="34"/>
      <c r="J172" s="58"/>
    </row>
    <row r="173" spans="1:10" ht="51">
      <c r="A173" s="225" t="s">
        <v>133</v>
      </c>
      <c r="B173" s="65" t="s">
        <v>691</v>
      </c>
      <c r="C173" s="17" t="s">
        <v>43</v>
      </c>
      <c r="D173" s="11">
        <v>37</v>
      </c>
      <c r="E173" s="398"/>
      <c r="F173" s="11">
        <f t="shared" si="10"/>
        <v>0</v>
      </c>
      <c r="H173" s="34"/>
      <c r="I173" s="34"/>
      <c r="J173" s="58"/>
    </row>
    <row r="174" spans="1:10" ht="38.25">
      <c r="A174" s="225" t="s">
        <v>139</v>
      </c>
      <c r="B174" s="65" t="s">
        <v>692</v>
      </c>
      <c r="C174" s="17" t="s">
        <v>43</v>
      </c>
      <c r="D174" s="11">
        <v>15</v>
      </c>
      <c r="E174" s="398"/>
      <c r="F174" s="11">
        <f t="shared" si="10"/>
        <v>0</v>
      </c>
      <c r="H174" s="34"/>
      <c r="I174" s="34"/>
      <c r="J174" s="58"/>
    </row>
    <row r="175" spans="1:10" ht="38.25">
      <c r="A175" s="225" t="s">
        <v>140</v>
      </c>
      <c r="B175" s="65" t="s">
        <v>693</v>
      </c>
      <c r="C175" s="17" t="s">
        <v>43</v>
      </c>
      <c r="D175" s="226">
        <v>67</v>
      </c>
      <c r="E175" s="398"/>
      <c r="F175" s="11">
        <f t="shared" si="10"/>
        <v>0</v>
      </c>
      <c r="H175" s="34"/>
      <c r="I175" s="34"/>
      <c r="J175" s="58"/>
    </row>
    <row r="176" spans="1:10" ht="38.25">
      <c r="A176" s="225" t="s">
        <v>141</v>
      </c>
      <c r="B176" s="65" t="s">
        <v>694</v>
      </c>
      <c r="C176" s="17" t="s">
        <v>43</v>
      </c>
      <c r="D176" s="226">
        <v>48</v>
      </c>
      <c r="E176" s="398"/>
      <c r="F176" s="11">
        <f t="shared" si="10"/>
        <v>0</v>
      </c>
      <c r="H176" s="34"/>
      <c r="I176" s="34"/>
      <c r="J176" s="58"/>
    </row>
    <row r="177" spans="1:10" ht="15" customHeight="1">
      <c r="A177" s="225" t="s">
        <v>164</v>
      </c>
      <c r="B177" s="65" t="s">
        <v>288</v>
      </c>
      <c r="C177" s="17" t="s">
        <v>29</v>
      </c>
      <c r="D177" s="226">
        <v>130</v>
      </c>
      <c r="E177" s="398"/>
      <c r="F177" s="11">
        <f t="shared" si="10"/>
        <v>0</v>
      </c>
      <c r="H177" s="34"/>
      <c r="I177" s="34"/>
      <c r="J177" s="34"/>
    </row>
    <row r="178" spans="1:10" ht="38.25">
      <c r="A178" s="225" t="s">
        <v>186</v>
      </c>
      <c r="B178" s="56" t="s">
        <v>185</v>
      </c>
      <c r="C178" s="17" t="s">
        <v>29</v>
      </c>
      <c r="D178" s="249">
        <v>34</v>
      </c>
      <c r="E178" s="398"/>
      <c r="F178" s="11">
        <f t="shared" si="10"/>
        <v>0</v>
      </c>
      <c r="H178" s="34"/>
      <c r="I178" s="34"/>
      <c r="J178" s="34"/>
    </row>
    <row r="179" spans="1:10" ht="25.5">
      <c r="A179" s="225" t="s">
        <v>303</v>
      </c>
      <c r="B179" s="56" t="s">
        <v>287</v>
      </c>
      <c r="C179" s="17" t="s">
        <v>29</v>
      </c>
      <c r="D179" s="249">
        <v>50</v>
      </c>
      <c r="E179" s="398"/>
      <c r="F179" s="11">
        <f t="shared" si="10"/>
        <v>0</v>
      </c>
      <c r="H179" s="34"/>
      <c r="I179" s="34"/>
      <c r="J179" s="34"/>
    </row>
    <row r="180" spans="1:10" ht="12.75">
      <c r="A180" s="225" t="s">
        <v>304</v>
      </c>
      <c r="B180" s="56" t="s">
        <v>299</v>
      </c>
      <c r="C180" s="17" t="s">
        <v>28</v>
      </c>
      <c r="D180" s="249">
        <v>23</v>
      </c>
      <c r="E180" s="398"/>
      <c r="F180" s="11">
        <f t="shared" si="10"/>
        <v>0</v>
      </c>
      <c r="H180" s="34"/>
      <c r="I180" s="34"/>
      <c r="J180" s="34"/>
    </row>
    <row r="181" spans="1:10" ht="12.75">
      <c r="A181" s="225" t="s">
        <v>305</v>
      </c>
      <c r="B181" s="56" t="s">
        <v>300</v>
      </c>
      <c r="C181" s="17" t="s">
        <v>28</v>
      </c>
      <c r="D181" s="249">
        <v>5</v>
      </c>
      <c r="E181" s="398"/>
      <c r="F181" s="11">
        <f t="shared" si="10"/>
        <v>0</v>
      </c>
      <c r="H181" s="34"/>
      <c r="I181" s="34"/>
      <c r="J181" s="32"/>
    </row>
    <row r="182" spans="1:10" ht="25.5">
      <c r="A182" s="225" t="s">
        <v>306</v>
      </c>
      <c r="B182" s="56" t="s">
        <v>301</v>
      </c>
      <c r="C182" s="17" t="s">
        <v>28</v>
      </c>
      <c r="D182" s="249">
        <v>1</v>
      </c>
      <c r="E182" s="398"/>
      <c r="F182" s="11">
        <f t="shared" si="10"/>
        <v>0</v>
      </c>
      <c r="H182" s="34"/>
      <c r="I182" s="34"/>
      <c r="J182" s="32"/>
    </row>
    <row r="183" spans="1:10" ht="25.5">
      <c r="A183" s="225" t="s">
        <v>695</v>
      </c>
      <c r="B183" s="56" t="s">
        <v>302</v>
      </c>
      <c r="C183" s="17" t="s">
        <v>28</v>
      </c>
      <c r="D183" s="249">
        <v>1</v>
      </c>
      <c r="E183" s="398"/>
      <c r="F183" s="11">
        <f t="shared" si="10"/>
        <v>0</v>
      </c>
      <c r="H183" s="34"/>
      <c r="I183" s="34"/>
      <c r="J183" s="57"/>
    </row>
    <row r="184" spans="1:10" ht="12.75">
      <c r="A184" s="227"/>
      <c r="B184" s="238" t="s">
        <v>5</v>
      </c>
      <c r="C184" s="231"/>
      <c r="D184" s="232"/>
      <c r="E184" s="68"/>
      <c r="F184" s="13">
        <f>SUM(F159:F183)</f>
        <v>0</v>
      </c>
      <c r="H184" s="34"/>
      <c r="I184" s="34"/>
      <c r="J184" s="57"/>
    </row>
    <row r="185" spans="1:10" ht="12.75">
      <c r="A185" s="227"/>
      <c r="B185" s="239"/>
      <c r="C185" s="231"/>
      <c r="D185" s="232"/>
      <c r="E185" s="13"/>
      <c r="F185" s="13"/>
      <c r="H185" s="34"/>
      <c r="I185" s="34"/>
      <c r="J185" s="57"/>
    </row>
    <row r="186" spans="1:10" ht="12.75">
      <c r="A186" s="227"/>
      <c r="B186" s="239"/>
      <c r="C186" s="231"/>
      <c r="D186" s="232"/>
      <c r="E186" s="13"/>
      <c r="F186" s="13"/>
      <c r="H186" s="34"/>
      <c r="I186" s="34"/>
      <c r="J186" s="57"/>
    </row>
    <row r="187" spans="1:10" ht="12.75">
      <c r="A187" s="250" t="s">
        <v>9</v>
      </c>
      <c r="B187" s="223" t="s">
        <v>36</v>
      </c>
      <c r="C187" s="231"/>
      <c r="D187" s="232"/>
      <c r="E187" s="13"/>
      <c r="F187" s="13"/>
      <c r="H187" s="34"/>
      <c r="I187" s="34"/>
      <c r="J187" s="57"/>
    </row>
    <row r="188" spans="1:10" ht="25.5">
      <c r="A188" s="227" t="s">
        <v>40</v>
      </c>
      <c r="B188" s="240" t="s">
        <v>41</v>
      </c>
      <c r="C188" s="17" t="s">
        <v>28</v>
      </c>
      <c r="D188" s="226">
        <v>53</v>
      </c>
      <c r="E188" s="398"/>
      <c r="F188" s="11">
        <f>ROUND(ROUND(D188,2)*ROUND(E188,2),2)</f>
        <v>0</v>
      </c>
      <c r="H188" s="34"/>
      <c r="I188" s="34"/>
      <c r="J188" s="57"/>
    </row>
    <row r="189" spans="1:10" ht="38.25">
      <c r="A189" s="227" t="s">
        <v>696</v>
      </c>
      <c r="B189" s="228" t="s">
        <v>697</v>
      </c>
      <c r="C189" s="17" t="s">
        <v>28</v>
      </c>
      <c r="D189" s="226">
        <v>4</v>
      </c>
      <c r="E189" s="398"/>
      <c r="F189" s="11">
        <f aca="true" t="shared" si="11" ref="F189:F222">ROUND(ROUND(D189,2)*ROUND(E189,2),2)</f>
        <v>0</v>
      </c>
      <c r="H189" s="34"/>
      <c r="I189" s="34"/>
      <c r="J189" s="45"/>
    </row>
    <row r="190" spans="1:10" ht="38.25">
      <c r="A190" s="227" t="s">
        <v>698</v>
      </c>
      <c r="B190" s="228" t="s">
        <v>699</v>
      </c>
      <c r="C190" s="17" t="s">
        <v>28</v>
      </c>
      <c r="D190" s="226">
        <v>4</v>
      </c>
      <c r="E190" s="398"/>
      <c r="F190" s="11">
        <f t="shared" si="11"/>
        <v>0</v>
      </c>
      <c r="H190" s="34"/>
      <c r="I190" s="34"/>
      <c r="J190" s="10"/>
    </row>
    <row r="191" spans="1:10" ht="38.25">
      <c r="A191" s="227" t="s">
        <v>163</v>
      </c>
      <c r="B191" s="228" t="s">
        <v>700</v>
      </c>
      <c r="C191" s="17" t="s">
        <v>28</v>
      </c>
      <c r="D191" s="226">
        <v>7</v>
      </c>
      <c r="E191" s="398"/>
      <c r="F191" s="11">
        <f t="shared" si="11"/>
        <v>0</v>
      </c>
      <c r="H191" s="34"/>
      <c r="I191" s="34"/>
      <c r="J191" s="10"/>
    </row>
    <row r="192" spans="1:10" ht="38.25">
      <c r="A192" s="225" t="s">
        <v>83</v>
      </c>
      <c r="B192" s="228" t="s">
        <v>84</v>
      </c>
      <c r="C192" s="53" t="s">
        <v>28</v>
      </c>
      <c r="D192" s="2">
        <v>8</v>
      </c>
      <c r="E192" s="398"/>
      <c r="F192" s="11">
        <f t="shared" si="11"/>
        <v>0</v>
      </c>
      <c r="H192" s="34"/>
      <c r="I192" s="34"/>
      <c r="J192" s="10"/>
    </row>
    <row r="193" spans="1:10" ht="38.25">
      <c r="A193" s="225" t="s">
        <v>147</v>
      </c>
      <c r="B193" s="228" t="s">
        <v>148</v>
      </c>
      <c r="C193" s="53" t="s">
        <v>28</v>
      </c>
      <c r="D193" s="2">
        <v>20</v>
      </c>
      <c r="E193" s="398"/>
      <c r="F193" s="11">
        <f t="shared" si="11"/>
        <v>0</v>
      </c>
      <c r="H193" s="34"/>
      <c r="I193" s="34"/>
      <c r="J193" s="10"/>
    </row>
    <row r="194" spans="1:10" ht="38.25">
      <c r="A194" s="225" t="s">
        <v>701</v>
      </c>
      <c r="B194" s="228" t="s">
        <v>702</v>
      </c>
      <c r="C194" s="53" t="s">
        <v>28</v>
      </c>
      <c r="D194" s="2">
        <v>8</v>
      </c>
      <c r="E194" s="398"/>
      <c r="F194" s="11">
        <f t="shared" si="11"/>
        <v>0</v>
      </c>
      <c r="H194" s="34"/>
      <c r="I194" s="34"/>
      <c r="J194" s="10"/>
    </row>
    <row r="195" spans="1:10" ht="38.25">
      <c r="A195" s="225" t="s">
        <v>149</v>
      </c>
      <c r="B195" s="228" t="s">
        <v>703</v>
      </c>
      <c r="C195" s="53" t="s">
        <v>28</v>
      </c>
      <c r="D195" s="2">
        <v>3</v>
      </c>
      <c r="E195" s="398"/>
      <c r="F195" s="11">
        <f t="shared" si="11"/>
        <v>0</v>
      </c>
      <c r="H195" s="34"/>
      <c r="I195" s="34"/>
      <c r="J195" s="60"/>
    </row>
    <row r="196" spans="1:10" ht="51">
      <c r="A196" s="225" t="s">
        <v>170</v>
      </c>
      <c r="B196" s="228" t="s">
        <v>704</v>
      </c>
      <c r="C196" s="53" t="s">
        <v>28</v>
      </c>
      <c r="D196" s="2">
        <v>4</v>
      </c>
      <c r="E196" s="398"/>
      <c r="F196" s="11">
        <f t="shared" si="11"/>
        <v>0</v>
      </c>
      <c r="H196" s="34"/>
      <c r="I196" s="34"/>
      <c r="J196" s="60"/>
    </row>
    <row r="197" spans="1:10" ht="51">
      <c r="A197" s="225" t="s">
        <v>210</v>
      </c>
      <c r="B197" s="228" t="s">
        <v>705</v>
      </c>
      <c r="C197" s="53" t="s">
        <v>28</v>
      </c>
      <c r="D197" s="2">
        <v>12</v>
      </c>
      <c r="E197" s="398"/>
      <c r="F197" s="11">
        <f t="shared" si="11"/>
        <v>0</v>
      </c>
      <c r="H197" s="34"/>
      <c r="I197" s="34"/>
      <c r="J197" s="60"/>
    </row>
    <row r="198" spans="1:10" ht="38.25">
      <c r="A198" s="225" t="s">
        <v>212</v>
      </c>
      <c r="B198" s="228" t="s">
        <v>706</v>
      </c>
      <c r="C198" s="53" t="s">
        <v>28</v>
      </c>
      <c r="D198" s="2">
        <v>16</v>
      </c>
      <c r="E198" s="398"/>
      <c r="F198" s="11">
        <f t="shared" si="11"/>
        <v>0</v>
      </c>
      <c r="H198" s="34"/>
      <c r="I198" s="34"/>
      <c r="J198" s="10"/>
    </row>
    <row r="199" spans="1:10" ht="51">
      <c r="A199" s="225" t="s">
        <v>214</v>
      </c>
      <c r="B199" s="228" t="s">
        <v>707</v>
      </c>
      <c r="C199" s="53" t="s">
        <v>28</v>
      </c>
      <c r="D199" s="2">
        <v>12</v>
      </c>
      <c r="E199" s="398"/>
      <c r="F199" s="11">
        <f t="shared" si="11"/>
        <v>0</v>
      </c>
      <c r="H199" s="34"/>
      <c r="I199" s="34"/>
      <c r="J199" s="10"/>
    </row>
    <row r="200" spans="1:10" ht="38.25">
      <c r="A200" s="225" t="s">
        <v>708</v>
      </c>
      <c r="B200" s="228" t="s">
        <v>709</v>
      </c>
      <c r="C200" s="53" t="s">
        <v>28</v>
      </c>
      <c r="D200" s="2">
        <v>9</v>
      </c>
      <c r="E200" s="398"/>
      <c r="F200" s="11">
        <f t="shared" si="11"/>
        <v>0</v>
      </c>
      <c r="H200" s="34"/>
      <c r="I200" s="34"/>
      <c r="J200" s="32"/>
    </row>
    <row r="201" spans="1:10" ht="51">
      <c r="A201" s="225" t="s">
        <v>710</v>
      </c>
      <c r="B201" s="228" t="s">
        <v>711</v>
      </c>
      <c r="C201" s="53" t="s">
        <v>28</v>
      </c>
      <c r="D201" s="2">
        <v>1</v>
      </c>
      <c r="E201" s="398"/>
      <c r="F201" s="11">
        <f t="shared" si="11"/>
        <v>0</v>
      </c>
      <c r="H201" s="34"/>
      <c r="I201" s="34"/>
      <c r="J201" s="32"/>
    </row>
    <row r="202" spans="1:10" ht="51">
      <c r="A202" s="225" t="s">
        <v>712</v>
      </c>
      <c r="B202" s="228" t="s">
        <v>713</v>
      </c>
      <c r="C202" s="53" t="s">
        <v>28</v>
      </c>
      <c r="D202" s="2">
        <v>4</v>
      </c>
      <c r="E202" s="398"/>
      <c r="F202" s="11">
        <f t="shared" si="11"/>
        <v>0</v>
      </c>
      <c r="H202" s="34"/>
      <c r="I202" s="34"/>
      <c r="J202" s="32"/>
    </row>
    <row r="203" spans="1:10" ht="38.25">
      <c r="A203" s="225" t="s">
        <v>714</v>
      </c>
      <c r="B203" s="228" t="s">
        <v>715</v>
      </c>
      <c r="C203" s="53" t="s">
        <v>28</v>
      </c>
      <c r="D203" s="2">
        <v>9</v>
      </c>
      <c r="E203" s="398"/>
      <c r="F203" s="11">
        <f t="shared" si="11"/>
        <v>0</v>
      </c>
      <c r="H203" s="34"/>
      <c r="I203" s="34"/>
      <c r="J203" s="32"/>
    </row>
    <row r="204" spans="1:10" ht="38.25">
      <c r="A204" s="225" t="s">
        <v>716</v>
      </c>
      <c r="B204" s="228" t="s">
        <v>717</v>
      </c>
      <c r="C204" s="53" t="s">
        <v>28</v>
      </c>
      <c r="D204" s="2">
        <v>2</v>
      </c>
      <c r="E204" s="398"/>
      <c r="F204" s="11">
        <f t="shared" si="11"/>
        <v>0</v>
      </c>
      <c r="H204" s="34"/>
      <c r="I204" s="34"/>
      <c r="J204" s="34"/>
    </row>
    <row r="205" spans="1:10" ht="25.5">
      <c r="A205" s="225" t="s">
        <v>718</v>
      </c>
      <c r="B205" s="228" t="s">
        <v>719</v>
      </c>
      <c r="C205" s="53" t="s">
        <v>28</v>
      </c>
      <c r="D205" s="2">
        <v>4</v>
      </c>
      <c r="E205" s="398"/>
      <c r="F205" s="11">
        <f t="shared" si="11"/>
        <v>0</v>
      </c>
      <c r="H205" s="34"/>
      <c r="I205" s="34"/>
      <c r="J205" s="34"/>
    </row>
    <row r="206" spans="1:10" ht="25.5">
      <c r="A206" s="225" t="s">
        <v>720</v>
      </c>
      <c r="B206" s="228" t="s">
        <v>217</v>
      </c>
      <c r="C206" s="17" t="s">
        <v>28</v>
      </c>
      <c r="D206" s="226">
        <v>5</v>
      </c>
      <c r="E206" s="398"/>
      <c r="F206" s="11">
        <f t="shared" si="11"/>
        <v>0</v>
      </c>
      <c r="H206" s="34"/>
      <c r="I206" s="46"/>
      <c r="J206" s="34"/>
    </row>
    <row r="207" spans="1:10" ht="25.5">
      <c r="A207" s="225" t="s">
        <v>721</v>
      </c>
      <c r="B207" s="56" t="s">
        <v>98</v>
      </c>
      <c r="C207" s="17" t="s">
        <v>74</v>
      </c>
      <c r="D207" s="11">
        <v>2448</v>
      </c>
      <c r="E207" s="398"/>
      <c r="F207" s="11">
        <f t="shared" si="11"/>
        <v>0</v>
      </c>
      <c r="H207" s="34"/>
      <c r="I207" s="46"/>
      <c r="J207" s="54"/>
    </row>
    <row r="208" spans="1:10" ht="65.25">
      <c r="A208" s="227" t="s">
        <v>172</v>
      </c>
      <c r="B208" s="251" t="s">
        <v>171</v>
      </c>
      <c r="C208" s="17" t="s">
        <v>74</v>
      </c>
      <c r="D208" s="11">
        <v>104</v>
      </c>
      <c r="E208" s="398"/>
      <c r="F208" s="11">
        <f t="shared" si="11"/>
        <v>0</v>
      </c>
      <c r="H208" s="34"/>
      <c r="I208" s="46"/>
      <c r="J208" s="54"/>
    </row>
    <row r="209" spans="1:10" ht="89.25">
      <c r="A209" s="252" t="s">
        <v>218</v>
      </c>
      <c r="B209" s="63" t="s">
        <v>219</v>
      </c>
      <c r="C209" s="17" t="s">
        <v>114</v>
      </c>
      <c r="D209" s="11">
        <v>80</v>
      </c>
      <c r="E209" s="398"/>
      <c r="F209" s="11">
        <f t="shared" si="11"/>
        <v>0</v>
      </c>
      <c r="H209" s="34"/>
      <c r="I209" s="34"/>
      <c r="J209" s="54"/>
    </row>
    <row r="210" spans="1:10" ht="52.5">
      <c r="A210" s="252" t="s">
        <v>218</v>
      </c>
      <c r="B210" s="63" t="s">
        <v>722</v>
      </c>
      <c r="C210" s="17" t="s">
        <v>114</v>
      </c>
      <c r="D210" s="11">
        <v>120</v>
      </c>
      <c r="E210" s="398"/>
      <c r="F210" s="11">
        <f t="shared" si="11"/>
        <v>0</v>
      </c>
      <c r="H210" s="34"/>
      <c r="I210" s="34"/>
      <c r="J210" s="54"/>
    </row>
    <row r="211" spans="1:10" ht="65.25">
      <c r="A211" s="227" t="s">
        <v>150</v>
      </c>
      <c r="B211" s="56" t="s">
        <v>174</v>
      </c>
      <c r="C211" s="17" t="s">
        <v>74</v>
      </c>
      <c r="D211" s="11">
        <v>31</v>
      </c>
      <c r="E211" s="398"/>
      <c r="F211" s="11">
        <f t="shared" si="11"/>
        <v>0</v>
      </c>
      <c r="H211" s="34"/>
      <c r="I211" s="34"/>
      <c r="J211" s="54"/>
    </row>
    <row r="212" spans="1:10" ht="65.25">
      <c r="A212" s="253" t="s">
        <v>167</v>
      </c>
      <c r="B212" s="251" t="s">
        <v>168</v>
      </c>
      <c r="C212" s="61" t="s">
        <v>169</v>
      </c>
      <c r="D212" s="60">
        <v>1329</v>
      </c>
      <c r="E212" s="398"/>
      <c r="F212" s="11">
        <f t="shared" si="11"/>
        <v>0</v>
      </c>
      <c r="H212" s="34"/>
      <c r="I212" s="34"/>
      <c r="J212" s="33"/>
    </row>
    <row r="213" spans="1:10" ht="65.25">
      <c r="A213" s="253" t="s">
        <v>176</v>
      </c>
      <c r="B213" s="251" t="s">
        <v>177</v>
      </c>
      <c r="C213" s="61" t="s">
        <v>169</v>
      </c>
      <c r="D213" s="60">
        <v>65</v>
      </c>
      <c r="E213" s="398"/>
      <c r="F213" s="11">
        <f t="shared" si="11"/>
        <v>0</v>
      </c>
      <c r="H213" s="34"/>
      <c r="I213" s="34"/>
      <c r="J213" s="34"/>
    </row>
    <row r="214" spans="1:10" ht="65.25">
      <c r="A214" s="253" t="s">
        <v>173</v>
      </c>
      <c r="B214" s="251" t="s">
        <v>175</v>
      </c>
      <c r="C214" s="61" t="s">
        <v>169</v>
      </c>
      <c r="D214" s="60">
        <v>30</v>
      </c>
      <c r="E214" s="398"/>
      <c r="F214" s="11">
        <f t="shared" si="11"/>
        <v>0</v>
      </c>
      <c r="H214" s="34"/>
      <c r="I214" s="34"/>
      <c r="J214" s="34"/>
    </row>
    <row r="215" spans="1:10" ht="65.25">
      <c r="A215" s="227" t="s">
        <v>151</v>
      </c>
      <c r="B215" s="56" t="s">
        <v>152</v>
      </c>
      <c r="C215" s="17" t="s">
        <v>114</v>
      </c>
      <c r="D215" s="11">
        <v>8.5</v>
      </c>
      <c r="E215" s="398"/>
      <c r="F215" s="11">
        <f t="shared" si="11"/>
        <v>0</v>
      </c>
      <c r="H215" s="34"/>
      <c r="I215" s="34"/>
      <c r="J215" s="34"/>
    </row>
    <row r="216" spans="1:10" ht="69" customHeight="1">
      <c r="A216" s="227" t="s">
        <v>85</v>
      </c>
      <c r="B216" s="56" t="s">
        <v>153</v>
      </c>
      <c r="C216" s="17" t="s">
        <v>114</v>
      </c>
      <c r="D216" s="11">
        <v>160.5</v>
      </c>
      <c r="E216" s="398"/>
      <c r="F216" s="11">
        <f t="shared" si="11"/>
        <v>0</v>
      </c>
      <c r="H216" s="34"/>
      <c r="I216" s="34"/>
      <c r="J216" s="54"/>
    </row>
    <row r="217" spans="1:10" ht="38.25">
      <c r="A217" s="227" t="s">
        <v>86</v>
      </c>
      <c r="B217" s="56" t="s">
        <v>87</v>
      </c>
      <c r="C217" s="17" t="s">
        <v>28</v>
      </c>
      <c r="D217" s="226">
        <v>15</v>
      </c>
      <c r="E217" s="398"/>
      <c r="F217" s="11">
        <f t="shared" si="11"/>
        <v>0</v>
      </c>
      <c r="H217" s="34"/>
      <c r="I217" s="34"/>
      <c r="J217" s="34"/>
    </row>
    <row r="218" spans="1:10" ht="63.75">
      <c r="A218" s="225" t="s">
        <v>723</v>
      </c>
      <c r="B218" s="228" t="s">
        <v>211</v>
      </c>
      <c r="C218" s="17" t="s">
        <v>74</v>
      </c>
      <c r="D218" s="226">
        <v>180</v>
      </c>
      <c r="E218" s="398"/>
      <c r="F218" s="11">
        <f t="shared" si="11"/>
        <v>0</v>
      </c>
      <c r="H218" s="34"/>
      <c r="I218" s="34"/>
      <c r="J218" s="34"/>
    </row>
    <row r="219" spans="1:10" ht="63.75">
      <c r="A219" s="225" t="s">
        <v>724</v>
      </c>
      <c r="B219" s="228" t="s">
        <v>213</v>
      </c>
      <c r="C219" s="254" t="s">
        <v>28</v>
      </c>
      <c r="D219" s="226">
        <v>950</v>
      </c>
      <c r="E219" s="398"/>
      <c r="F219" s="11">
        <f t="shared" si="11"/>
        <v>0</v>
      </c>
      <c r="H219" s="34"/>
      <c r="I219" s="34"/>
      <c r="J219" s="34"/>
    </row>
    <row r="220" spans="1:10" ht="51">
      <c r="A220" s="225" t="s">
        <v>725</v>
      </c>
      <c r="B220" s="4" t="s">
        <v>864</v>
      </c>
      <c r="C220" s="17" t="s">
        <v>74</v>
      </c>
      <c r="D220" s="226">
        <v>46</v>
      </c>
      <c r="E220" s="398"/>
      <c r="F220" s="11">
        <f t="shared" si="11"/>
        <v>0</v>
      </c>
      <c r="H220" s="34"/>
      <c r="I220" s="34"/>
      <c r="J220" s="34"/>
    </row>
    <row r="221" spans="1:10" ht="51">
      <c r="A221" s="225" t="s">
        <v>726</v>
      </c>
      <c r="B221" s="4" t="s">
        <v>727</v>
      </c>
      <c r="C221" s="17" t="s">
        <v>74</v>
      </c>
      <c r="D221" s="226">
        <v>40</v>
      </c>
      <c r="E221" s="398"/>
      <c r="F221" s="11">
        <f t="shared" si="11"/>
        <v>0</v>
      </c>
      <c r="H221" s="34"/>
      <c r="I221" s="34"/>
      <c r="J221" s="34"/>
    </row>
    <row r="222" spans="1:10" ht="38.25">
      <c r="A222" s="225" t="s">
        <v>728</v>
      </c>
      <c r="B222" s="228" t="s">
        <v>729</v>
      </c>
      <c r="C222" s="254" t="s">
        <v>28</v>
      </c>
      <c r="D222" s="226">
        <v>6</v>
      </c>
      <c r="E222" s="398"/>
      <c r="F222" s="11">
        <f t="shared" si="11"/>
        <v>0</v>
      </c>
      <c r="H222" s="34"/>
      <c r="I222" s="34"/>
      <c r="J222" s="34"/>
    </row>
    <row r="223" spans="1:10" ht="12.75">
      <c r="A223" s="227"/>
      <c r="B223" s="238" t="s">
        <v>6</v>
      </c>
      <c r="C223" s="231"/>
      <c r="D223" s="232"/>
      <c r="E223" s="13"/>
      <c r="F223" s="13">
        <f>SUM(F188:F222)</f>
        <v>0</v>
      </c>
      <c r="H223" s="34"/>
      <c r="I223" s="34"/>
      <c r="J223" s="34"/>
    </row>
    <row r="224" spans="1:10" ht="12.75">
      <c r="A224" s="227"/>
      <c r="B224" s="238"/>
      <c r="C224" s="231"/>
      <c r="D224" s="232"/>
      <c r="E224" s="13"/>
      <c r="F224" s="13"/>
      <c r="H224" s="34"/>
      <c r="I224" s="34"/>
      <c r="J224" s="34"/>
    </row>
    <row r="225" spans="1:10" ht="12.75">
      <c r="A225" s="227"/>
      <c r="B225" s="238"/>
      <c r="C225" s="231"/>
      <c r="D225" s="232"/>
      <c r="E225" s="13"/>
      <c r="F225" s="13"/>
      <c r="H225" s="34"/>
      <c r="I225" s="34"/>
      <c r="J225" s="34"/>
    </row>
    <row r="226" spans="1:10" ht="12.75">
      <c r="A226" s="222" t="s">
        <v>10</v>
      </c>
      <c r="B226" s="223" t="s">
        <v>37</v>
      </c>
      <c r="C226" s="231"/>
      <c r="D226" s="247"/>
      <c r="E226" s="13"/>
      <c r="F226" s="13"/>
      <c r="H226" s="34"/>
      <c r="I226" s="34"/>
      <c r="J226" s="34"/>
    </row>
    <row r="227" spans="1:10" ht="12.75">
      <c r="A227" s="227" t="s">
        <v>88</v>
      </c>
      <c r="B227" s="241" t="s">
        <v>17</v>
      </c>
      <c r="C227" s="17" t="s">
        <v>89</v>
      </c>
      <c r="D227" s="11">
        <v>80</v>
      </c>
      <c r="E227" s="68">
        <v>57</v>
      </c>
      <c r="F227" s="11">
        <f aca="true" t="shared" si="12" ref="F227:F232">ROUND(ROUND(D227,2)*ROUND(E227,2),2)</f>
        <v>4560</v>
      </c>
      <c r="H227" s="34"/>
      <c r="I227" s="34"/>
      <c r="J227" s="34"/>
    </row>
    <row r="228" spans="1:10" ht="12.75">
      <c r="A228" s="227" t="s">
        <v>90</v>
      </c>
      <c r="B228" s="241" t="s">
        <v>38</v>
      </c>
      <c r="C228" s="17" t="s">
        <v>89</v>
      </c>
      <c r="D228" s="11">
        <v>20</v>
      </c>
      <c r="E228" s="68">
        <v>57</v>
      </c>
      <c r="F228" s="11">
        <f t="shared" si="12"/>
        <v>1140</v>
      </c>
      <c r="H228" s="34"/>
      <c r="I228" s="34"/>
      <c r="J228" s="34"/>
    </row>
    <row r="229" spans="1:10" ht="25.5">
      <c r="A229" s="227" t="s">
        <v>91</v>
      </c>
      <c r="B229" s="56" t="s">
        <v>865</v>
      </c>
      <c r="C229" s="17" t="s">
        <v>28</v>
      </c>
      <c r="D229" s="11">
        <v>1</v>
      </c>
      <c r="E229" s="398"/>
      <c r="F229" s="11">
        <f t="shared" si="12"/>
        <v>0</v>
      </c>
      <c r="H229" s="34"/>
      <c r="I229" s="34"/>
      <c r="J229" s="34"/>
    </row>
    <row r="230" spans="1:6" ht="12.75">
      <c r="A230" s="227" t="s">
        <v>92</v>
      </c>
      <c r="B230" s="56" t="s">
        <v>291</v>
      </c>
      <c r="C230" s="17" t="s">
        <v>28</v>
      </c>
      <c r="D230" s="11">
        <v>1</v>
      </c>
      <c r="E230" s="398"/>
      <c r="F230" s="11">
        <f t="shared" si="12"/>
        <v>0</v>
      </c>
    </row>
    <row r="231" spans="1:6" ht="76.5">
      <c r="A231" s="227" t="s">
        <v>100</v>
      </c>
      <c r="B231" s="390" t="s">
        <v>838</v>
      </c>
      <c r="C231" s="17" t="s">
        <v>839</v>
      </c>
      <c r="D231" s="11">
        <v>1</v>
      </c>
      <c r="E231" s="68">
        <v>75000</v>
      </c>
      <c r="F231" s="11">
        <f t="shared" si="12"/>
        <v>75000</v>
      </c>
    </row>
    <row r="232" spans="1:6" ht="12.75">
      <c r="A232" s="227" t="s">
        <v>840</v>
      </c>
      <c r="B232" s="390" t="s">
        <v>841</v>
      </c>
      <c r="C232" s="17" t="s">
        <v>435</v>
      </c>
      <c r="D232" s="11">
        <v>1</v>
      </c>
      <c r="E232" s="398"/>
      <c r="F232" s="11">
        <f t="shared" si="12"/>
        <v>0</v>
      </c>
    </row>
    <row r="233" spans="1:6" ht="12.75">
      <c r="A233" s="227"/>
      <c r="B233" s="238" t="s">
        <v>842</v>
      </c>
      <c r="C233" s="238"/>
      <c r="D233" s="230"/>
      <c r="E233" s="238"/>
      <c r="F233" s="13">
        <f>SUM(F227:F232)</f>
        <v>80700</v>
      </c>
    </row>
    <row r="234" spans="1:6" ht="12.75">
      <c r="A234" s="227"/>
      <c r="B234" s="51"/>
      <c r="C234" s="50"/>
      <c r="D234" s="255"/>
      <c r="E234" s="52"/>
      <c r="F234" s="13"/>
    </row>
    <row r="235" spans="1:6" ht="38.25">
      <c r="A235" s="250" t="s">
        <v>93</v>
      </c>
      <c r="B235" s="256" t="s">
        <v>155</v>
      </c>
      <c r="C235" s="257"/>
      <c r="D235" s="258"/>
      <c r="E235" s="13"/>
      <c r="F235" s="13">
        <f>F68+F90+F111+F155+F184+F223+F233</f>
        <v>80700</v>
      </c>
    </row>
    <row r="236" spans="1:4" ht="12.75">
      <c r="A236"/>
      <c r="B236"/>
      <c r="D236" s="27"/>
    </row>
    <row r="237" spans="1:4" ht="12.75">
      <c r="A237"/>
      <c r="B237"/>
      <c r="D237" s="27"/>
    </row>
    <row r="238" spans="1:4" ht="12.75">
      <c r="A238"/>
      <c r="B238"/>
      <c r="D238" s="27"/>
    </row>
    <row r="239" spans="1:4" ht="12.75">
      <c r="A239"/>
      <c r="B239"/>
      <c r="D239" s="27"/>
    </row>
    <row r="240" spans="1:6" ht="12.75">
      <c r="A240"/>
      <c r="B240"/>
      <c r="D240" s="27"/>
      <c r="E240"/>
      <c r="F240"/>
    </row>
    <row r="241" spans="1:6" ht="12.75">
      <c r="A241"/>
      <c r="B241"/>
      <c r="D241" s="27"/>
      <c r="E241"/>
      <c r="F241"/>
    </row>
    <row r="242" spans="1:6" ht="12.75">
      <c r="A242"/>
      <c r="B242"/>
      <c r="D242" s="27"/>
      <c r="E242"/>
      <c r="F242"/>
    </row>
    <row r="243" spans="1:6" ht="12.75">
      <c r="A243"/>
      <c r="B243"/>
      <c r="D243" s="27"/>
      <c r="E243"/>
      <c r="F243"/>
    </row>
    <row r="244" spans="1:6" ht="12.75">
      <c r="A244"/>
      <c r="B244"/>
      <c r="D244" s="27"/>
      <c r="E244"/>
      <c r="F244"/>
    </row>
    <row r="245" spans="1:6" ht="12.75">
      <c r="A245"/>
      <c r="B245"/>
      <c r="D245" s="27"/>
      <c r="E245"/>
      <c r="F245"/>
    </row>
    <row r="246" spans="1:6" ht="12.75">
      <c r="A246"/>
      <c r="B246"/>
      <c r="D246" s="27"/>
      <c r="E246"/>
      <c r="F246"/>
    </row>
    <row r="247" spans="1:6" ht="12.75">
      <c r="A247"/>
      <c r="B247"/>
      <c r="D247" s="27"/>
      <c r="E247"/>
      <c r="F247"/>
    </row>
    <row r="248" spans="1:6" ht="12.75">
      <c r="A248"/>
      <c r="B248"/>
      <c r="D248" s="27"/>
      <c r="E248"/>
      <c r="F248"/>
    </row>
    <row r="249" spans="1:6" ht="12.75">
      <c r="A249"/>
      <c r="B249"/>
      <c r="D249" s="27"/>
      <c r="E249"/>
      <c r="F249"/>
    </row>
    <row r="250" spans="1:6" ht="12.75">
      <c r="A250"/>
      <c r="B250"/>
      <c r="D250" s="27"/>
      <c r="E250"/>
      <c r="F250"/>
    </row>
    <row r="251" spans="1:6" ht="12.75">
      <c r="A251"/>
      <c r="B251"/>
      <c r="D251" s="27"/>
      <c r="E251"/>
      <c r="F251"/>
    </row>
    <row r="252" spans="1:6" ht="12.75">
      <c r="A252"/>
      <c r="B252"/>
      <c r="D252" s="27"/>
      <c r="E252"/>
      <c r="F252"/>
    </row>
    <row r="253" spans="1:6" ht="12.75">
      <c r="A253"/>
      <c r="B253"/>
      <c r="D253" s="27"/>
      <c r="E253"/>
      <c r="F253"/>
    </row>
    <row r="254" spans="1:6" ht="12.75">
      <c r="A254"/>
      <c r="B254"/>
      <c r="D254" s="27"/>
      <c r="E254"/>
      <c r="F254"/>
    </row>
  </sheetData>
  <sheetProtection password="E637" sheet="1" formatCells="0" formatColumns="0" formatRows="0" selectLockedCells="1"/>
  <mergeCells count="50">
    <mergeCell ref="E1:F1"/>
    <mergeCell ref="A3:F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7:D27"/>
    <mergeCell ref="E27:F27"/>
    <mergeCell ref="E23:F23"/>
    <mergeCell ref="B24:D24"/>
    <mergeCell ref="E24:F24"/>
    <mergeCell ref="B25:D25"/>
    <mergeCell ref="E25:F25"/>
    <mergeCell ref="B26:D26"/>
    <mergeCell ref="E26:F26"/>
    <mergeCell ref="B23:D23"/>
    <mergeCell ref="B22:D22"/>
    <mergeCell ref="E22:F22"/>
    <mergeCell ref="B21:D21"/>
    <mergeCell ref="E21:F21"/>
  </mergeCells>
  <printOptions gridLines="1" horizontalCentered="1"/>
  <pageMargins left="0.984251968503937" right="0.1968503937007874" top="0.7874015748031497" bottom="0.7874015748031497" header="0" footer="0"/>
  <pageSetup fitToHeight="4" horizontalDpi="600" verticalDpi="600" orientation="portrait" paperSize="9" scale="40" r:id="rId2"/>
  <headerFooter alignWithMargins="0">
    <oddHeader>&amp;L
&amp;"APPIA,Regular"Appia&amp;CUREDITEV DRŽAVNE CESTE R3-644/1356 LJUBLJANA (ŠMARTINSKA)-ŠENTJAKOB OD KM 0.895 DO KM 2.250&amp;R
PZI
</oddHeader>
    <oddFooter>&amp;L&amp;A&amp;C&amp;G&amp;RStran &amp;P/&amp;N</oddFooter>
  </headerFooter>
  <rowBreaks count="9" manualBreakCount="9">
    <brk id="27" max="5" man="1"/>
    <brk id="69" max="5" man="1"/>
    <brk id="91" max="5" man="1"/>
    <brk id="112" max="5" man="1"/>
    <brk id="131" max="5" man="1"/>
    <brk id="156" max="5" man="1"/>
    <brk id="185" max="5" man="1"/>
    <brk id="206" max="5" man="1"/>
    <brk id="224" max="5" man="1"/>
  </rowBreaks>
  <legacyDrawingHF r:id="rId1"/>
</worksheet>
</file>

<file path=xl/worksheets/sheet4.xml><?xml version="1.0" encoding="utf-8"?>
<worksheet xmlns="http://schemas.openxmlformats.org/spreadsheetml/2006/main" xmlns:r="http://schemas.openxmlformats.org/officeDocument/2006/relationships">
  <dimension ref="A2:F231"/>
  <sheetViews>
    <sheetView zoomScalePageLayoutView="0" workbookViewId="0" topLeftCell="A34">
      <selection activeCell="E34" sqref="E34"/>
    </sheetView>
  </sheetViews>
  <sheetFormatPr defaultColWidth="9.00390625" defaultRowHeight="12.75"/>
  <cols>
    <col min="1" max="1" width="7.75390625" style="203" customWidth="1"/>
    <col min="2" max="2" width="10.75390625" style="203" customWidth="1"/>
    <col min="3" max="3" width="35.75390625" style="71" customWidth="1"/>
    <col min="4" max="4" width="8.75390625" style="72" customWidth="1"/>
    <col min="5" max="5" width="12.75390625" style="72" customWidth="1"/>
    <col min="6" max="6" width="15.75390625" style="73" customWidth="1"/>
  </cols>
  <sheetData>
    <row r="2" spans="1:5" ht="12.75">
      <c r="A2" s="69" t="s">
        <v>311</v>
      </c>
      <c r="B2" s="451" t="s">
        <v>497</v>
      </c>
      <c r="C2" s="451"/>
      <c r="D2" s="451"/>
      <c r="E2" s="451"/>
    </row>
    <row r="3" spans="1:5" ht="12.75">
      <c r="A3" s="69"/>
      <c r="B3" s="125"/>
      <c r="C3" s="125"/>
      <c r="D3" s="125"/>
      <c r="E3" s="125"/>
    </row>
    <row r="4" spans="1:2" ht="12.75">
      <c r="A4" s="69"/>
      <c r="B4" s="177" t="s">
        <v>498</v>
      </c>
    </row>
    <row r="5" spans="1:5" ht="12.75">
      <c r="A5" s="69"/>
      <c r="B5" s="74"/>
      <c r="E5" s="75"/>
    </row>
    <row r="6" spans="1:6" ht="12.75">
      <c r="A6" s="69" t="s">
        <v>314</v>
      </c>
      <c r="B6" s="79" t="s">
        <v>315</v>
      </c>
      <c r="C6" s="76"/>
      <c r="D6" s="77"/>
      <c r="E6" s="77"/>
      <c r="F6" s="78"/>
    </row>
    <row r="7" spans="1:6" ht="12.75">
      <c r="A7" s="69" t="s">
        <v>316</v>
      </c>
      <c r="B7" s="177" t="s">
        <v>499</v>
      </c>
      <c r="C7" s="76"/>
      <c r="D7" s="77"/>
      <c r="E7" s="77"/>
      <c r="F7" s="78"/>
    </row>
    <row r="8" spans="1:6" ht="22.5">
      <c r="A8" s="69" t="s">
        <v>500</v>
      </c>
      <c r="B8" s="177" t="s">
        <v>319</v>
      </c>
      <c r="C8" s="76"/>
      <c r="D8" s="77"/>
      <c r="E8" s="77"/>
      <c r="F8" s="78"/>
    </row>
    <row r="9" spans="1:6" ht="12.75">
      <c r="A9" s="69"/>
      <c r="B9" s="69"/>
      <c r="C9" s="79"/>
      <c r="D9" s="77"/>
      <c r="E9" s="77"/>
      <c r="F9" s="78"/>
    </row>
    <row r="10" spans="1:6" ht="15.75">
      <c r="A10" s="69"/>
      <c r="B10" s="69"/>
      <c r="C10" s="452" t="s">
        <v>501</v>
      </c>
      <c r="D10" s="452"/>
      <c r="E10" s="452"/>
      <c r="F10" s="78"/>
    </row>
    <row r="11" spans="1:4" ht="12.75">
      <c r="A11" s="80"/>
      <c r="B11" s="80"/>
      <c r="C11" s="81"/>
      <c r="D11" s="82"/>
    </row>
    <row r="12" spans="1:4" ht="18">
      <c r="A12" s="80"/>
      <c r="B12" s="80"/>
      <c r="C12" s="83" t="s">
        <v>321</v>
      </c>
      <c r="D12" s="82"/>
    </row>
    <row r="13" spans="1:4" ht="12.75">
      <c r="A13" s="80"/>
      <c r="B13" s="80"/>
      <c r="C13" s="81"/>
      <c r="D13" s="82"/>
    </row>
    <row r="14" spans="1:6" ht="12.75">
      <c r="A14" s="84" t="s">
        <v>322</v>
      </c>
      <c r="B14" s="177" t="s">
        <v>502</v>
      </c>
      <c r="D14" s="82"/>
      <c r="F14" s="73" t="str">
        <f>F58</f>
        <v> </v>
      </c>
    </row>
    <row r="15" spans="1:6" ht="12.75">
      <c r="A15" s="84" t="s">
        <v>323</v>
      </c>
      <c r="B15" s="177" t="s">
        <v>503</v>
      </c>
      <c r="D15" s="82"/>
      <c r="F15" s="73" t="str">
        <f>F84</f>
        <v> </v>
      </c>
    </row>
    <row r="16" spans="1:6" ht="12.75">
      <c r="A16" s="84" t="s">
        <v>324</v>
      </c>
      <c r="B16" s="177" t="s">
        <v>325</v>
      </c>
      <c r="D16" s="82"/>
      <c r="F16" s="73" t="str">
        <f>F102</f>
        <v> </v>
      </c>
    </row>
    <row r="17" spans="1:6" ht="12.75">
      <c r="A17" s="84" t="s">
        <v>326</v>
      </c>
      <c r="B17" s="177" t="s">
        <v>504</v>
      </c>
      <c r="D17" s="82"/>
      <c r="F17" s="73" t="str">
        <f>F122</f>
        <v> </v>
      </c>
    </row>
    <row r="18" spans="1:6" ht="12.75">
      <c r="A18" s="84" t="s">
        <v>328</v>
      </c>
      <c r="B18" s="177" t="s">
        <v>505</v>
      </c>
      <c r="D18" s="82"/>
      <c r="F18" s="73" t="str">
        <f>F141</f>
        <v> </v>
      </c>
    </row>
    <row r="19" spans="1:6" ht="12.75">
      <c r="A19" s="84" t="s">
        <v>330</v>
      </c>
      <c r="B19" s="177" t="s">
        <v>506</v>
      </c>
      <c r="D19" s="82"/>
      <c r="F19" s="73" t="str">
        <f>F155</f>
        <v> </v>
      </c>
    </row>
    <row r="20" spans="1:6" ht="12.75">
      <c r="A20" s="84" t="s">
        <v>332</v>
      </c>
      <c r="B20" s="177" t="s">
        <v>507</v>
      </c>
      <c r="D20" s="82"/>
      <c r="F20" s="73" t="str">
        <f>F176</f>
        <v> </v>
      </c>
    </row>
    <row r="21" spans="1:6" ht="12.75">
      <c r="A21" s="84" t="s">
        <v>334</v>
      </c>
      <c r="B21" s="177" t="s">
        <v>508</v>
      </c>
      <c r="D21" s="82"/>
      <c r="F21" s="73" t="str">
        <f>F190</f>
        <v> </v>
      </c>
    </row>
    <row r="22" spans="1:6" ht="12.75">
      <c r="A22" s="84" t="s">
        <v>335</v>
      </c>
      <c r="B22" s="177" t="s">
        <v>510</v>
      </c>
      <c r="D22" s="82"/>
      <c r="F22" s="73" t="str">
        <f>F201</f>
        <v> </v>
      </c>
    </row>
    <row r="23" spans="1:6" ht="12.75">
      <c r="A23" s="84" t="s">
        <v>509</v>
      </c>
      <c r="B23" s="177" t="s">
        <v>512</v>
      </c>
      <c r="D23" s="82"/>
      <c r="F23" s="73" t="str">
        <f>F212</f>
        <v> </v>
      </c>
    </row>
    <row r="24" spans="1:6" ht="12.75">
      <c r="A24" s="87" t="s">
        <v>511</v>
      </c>
      <c r="B24" s="178" t="s">
        <v>513</v>
      </c>
      <c r="C24" s="179"/>
      <c r="D24" s="90"/>
      <c r="E24" s="91"/>
      <c r="F24" s="92">
        <f>F229</f>
        <v>855</v>
      </c>
    </row>
    <row r="25" spans="1:4" ht="12.75">
      <c r="A25" s="84"/>
      <c r="B25" s="93"/>
      <c r="D25" s="82"/>
    </row>
    <row r="26" spans="1:6" ht="12.75">
      <c r="A26" s="84"/>
      <c r="B26" s="177" t="s">
        <v>336</v>
      </c>
      <c r="D26" s="82"/>
      <c r="F26" s="73">
        <f>IF(SUM(F14:F25)&gt;0,SUM(F14:F25)," ")</f>
        <v>855</v>
      </c>
    </row>
    <row r="27" spans="1:4" ht="13.5" thickBot="1">
      <c r="A27" s="84"/>
      <c r="B27" s="84"/>
      <c r="C27" s="93"/>
      <c r="D27" s="82"/>
    </row>
    <row r="28" spans="1:6" ht="26.25" thickBot="1">
      <c r="A28" s="180" t="s">
        <v>514</v>
      </c>
      <c r="B28" s="181" t="s">
        <v>515</v>
      </c>
      <c r="C28" s="182" t="s">
        <v>516</v>
      </c>
      <c r="D28" s="183" t="s">
        <v>19</v>
      </c>
      <c r="E28" s="184" t="s">
        <v>517</v>
      </c>
      <c r="F28" s="185" t="s">
        <v>21</v>
      </c>
    </row>
    <row r="29" spans="1:5" ht="12.75">
      <c r="A29" s="80"/>
      <c r="B29" s="80"/>
      <c r="C29" s="99"/>
      <c r="D29" s="100"/>
      <c r="E29" s="101"/>
    </row>
    <row r="30" spans="1:6" ht="12.75">
      <c r="A30" s="84" t="s">
        <v>322</v>
      </c>
      <c r="B30" s="84"/>
      <c r="C30" s="93" t="s">
        <v>502</v>
      </c>
      <c r="F30" s="102"/>
    </row>
    <row r="31" spans="1:6" ht="12.75">
      <c r="A31" s="84"/>
      <c r="B31" s="84"/>
      <c r="C31" s="93"/>
      <c r="F31" s="102"/>
    </row>
    <row r="32" spans="1:6" ht="12.75">
      <c r="A32" s="103"/>
      <c r="B32" s="103"/>
      <c r="C32" s="104"/>
      <c r="F32" s="102"/>
    </row>
    <row r="33" spans="1:6" ht="51">
      <c r="A33" s="103" t="s">
        <v>518</v>
      </c>
      <c r="B33" s="103" t="s">
        <v>519</v>
      </c>
      <c r="C33" s="104" t="s">
        <v>882</v>
      </c>
      <c r="F33" s="102"/>
    </row>
    <row r="34" spans="1:6" ht="12.75">
      <c r="A34" s="106"/>
      <c r="B34" s="106"/>
      <c r="C34" s="107" t="s">
        <v>353</v>
      </c>
      <c r="D34" s="108">
        <v>30</v>
      </c>
      <c r="E34" s="399"/>
      <c r="F34" s="73">
        <f>ROUND(ROUND(D34,2)*ROUND(E34,2),2)</f>
        <v>0</v>
      </c>
    </row>
    <row r="35" spans="1:3" ht="12.75">
      <c r="A35" s="103"/>
      <c r="B35" s="103"/>
      <c r="C35" s="104"/>
    </row>
    <row r="36" spans="1:3" ht="51">
      <c r="A36" s="103" t="s">
        <v>520</v>
      </c>
      <c r="B36" s="103" t="s">
        <v>521</v>
      </c>
      <c r="C36" s="104" t="s">
        <v>866</v>
      </c>
    </row>
    <row r="37" spans="1:6" ht="12.75">
      <c r="A37" s="106"/>
      <c r="B37" s="106"/>
      <c r="C37" s="107" t="s">
        <v>347</v>
      </c>
      <c r="D37" s="108">
        <v>9.5</v>
      </c>
      <c r="E37" s="399"/>
      <c r="F37" s="73">
        <f>ROUND(ROUND(D37,2)*ROUND(E37,2),2)</f>
        <v>0</v>
      </c>
    </row>
    <row r="38" spans="1:3" ht="12.75">
      <c r="A38" s="103"/>
      <c r="B38" s="103"/>
      <c r="C38" s="104"/>
    </row>
    <row r="39" spans="1:3" ht="51">
      <c r="A39" s="103" t="s">
        <v>522</v>
      </c>
      <c r="B39" s="103" t="s">
        <v>523</v>
      </c>
      <c r="C39" s="104" t="s">
        <v>867</v>
      </c>
    </row>
    <row r="40" spans="1:6" ht="12.75">
      <c r="A40" s="106"/>
      <c r="B40" s="106"/>
      <c r="C40" s="107" t="s">
        <v>353</v>
      </c>
      <c r="D40" s="108">
        <v>28</v>
      </c>
      <c r="E40" s="399"/>
      <c r="F40" s="73">
        <f>ROUND(ROUND(D40,2)*ROUND(E40,2),2)</f>
        <v>0</v>
      </c>
    </row>
    <row r="41" spans="1:3" ht="12.75">
      <c r="A41" s="103"/>
      <c r="B41" s="103"/>
      <c r="C41" s="104"/>
    </row>
    <row r="42" spans="1:3" ht="63.75">
      <c r="A42" s="103" t="s">
        <v>524</v>
      </c>
      <c r="B42" s="103" t="s">
        <v>525</v>
      </c>
      <c r="C42" s="104" t="s">
        <v>526</v>
      </c>
    </row>
    <row r="43" spans="1:6" ht="12.75">
      <c r="A43" s="106"/>
      <c r="B43" s="106"/>
      <c r="C43" s="107" t="s">
        <v>347</v>
      </c>
      <c r="D43" s="108">
        <v>0.75</v>
      </c>
      <c r="E43" s="399"/>
      <c r="F43" s="73">
        <f>ROUND(ROUND(D43,2)*ROUND(E43,2),2)</f>
        <v>0</v>
      </c>
    </row>
    <row r="44" spans="1:3" ht="12.75">
      <c r="A44" s="103"/>
      <c r="B44" s="103"/>
      <c r="C44" s="104"/>
    </row>
    <row r="45" spans="1:3" ht="76.5">
      <c r="A45" s="103" t="s">
        <v>527</v>
      </c>
      <c r="B45" s="103" t="s">
        <v>525</v>
      </c>
      <c r="C45" s="104" t="s">
        <v>868</v>
      </c>
    </row>
    <row r="46" spans="1:6" ht="12.75">
      <c r="A46" s="106"/>
      <c r="B46" s="106"/>
      <c r="C46" s="107" t="s">
        <v>347</v>
      </c>
      <c r="D46" s="108">
        <v>0.75</v>
      </c>
      <c r="E46" s="399"/>
      <c r="F46" s="73">
        <f>ROUND(ROUND(D46,2)*ROUND(E46,2),2)</f>
        <v>0</v>
      </c>
    </row>
    <row r="47" spans="1:3" ht="12.75">
      <c r="A47" s="103"/>
      <c r="B47" s="103"/>
      <c r="C47" s="104"/>
    </row>
    <row r="48" spans="1:3" ht="89.25">
      <c r="A48" s="103" t="s">
        <v>528</v>
      </c>
      <c r="B48" s="103" t="s">
        <v>529</v>
      </c>
      <c r="C48" s="104" t="s">
        <v>530</v>
      </c>
    </row>
    <row r="49" spans="1:6" ht="12.75">
      <c r="A49" s="106"/>
      <c r="B49" s="106"/>
      <c r="C49" s="107" t="s">
        <v>353</v>
      </c>
      <c r="D49" s="108">
        <v>7.5</v>
      </c>
      <c r="E49" s="399"/>
      <c r="F49" s="73">
        <f>ROUND(ROUND(D49,2)*ROUND(E49,2),2)</f>
        <v>0</v>
      </c>
    </row>
    <row r="50" spans="1:3" ht="12.75">
      <c r="A50" s="103"/>
      <c r="B50" s="103"/>
      <c r="C50" s="104"/>
    </row>
    <row r="51" spans="1:3" ht="102">
      <c r="A51" s="103" t="s">
        <v>531</v>
      </c>
      <c r="B51" s="103" t="s">
        <v>532</v>
      </c>
      <c r="C51" s="104" t="s">
        <v>869</v>
      </c>
    </row>
    <row r="52" spans="1:6" ht="12.75">
      <c r="A52" s="106"/>
      <c r="B52" s="106"/>
      <c r="C52" s="107" t="s">
        <v>353</v>
      </c>
      <c r="D52" s="108">
        <v>5</v>
      </c>
      <c r="E52" s="399"/>
      <c r="F52" s="73">
        <f>ROUND(ROUND(D52,2)*ROUND(E52,2),2)</f>
        <v>0</v>
      </c>
    </row>
    <row r="53" spans="1:3" ht="12.75">
      <c r="A53" s="103"/>
      <c r="B53" s="103"/>
      <c r="C53" s="104"/>
    </row>
    <row r="54" spans="1:3" ht="102">
      <c r="A54" s="103" t="s">
        <v>533</v>
      </c>
      <c r="B54" s="103" t="s">
        <v>534</v>
      </c>
      <c r="C54" s="104" t="s">
        <v>870</v>
      </c>
    </row>
    <row r="55" spans="1:6" ht="12.75">
      <c r="A55" s="106"/>
      <c r="B55" s="106"/>
      <c r="C55" s="107" t="s">
        <v>353</v>
      </c>
      <c r="D55" s="108">
        <v>4.1</v>
      </c>
      <c r="E55" s="399"/>
      <c r="F55" s="73">
        <f>ROUND(ROUND(D55,2)*ROUND(E55,2),2)</f>
        <v>0</v>
      </c>
    </row>
    <row r="56" spans="1:6" ht="12.75">
      <c r="A56" s="111"/>
      <c r="B56" s="111"/>
      <c r="C56" s="112"/>
      <c r="D56" s="91"/>
      <c r="E56" s="91"/>
      <c r="F56" s="113"/>
    </row>
    <row r="57" spans="1:6" ht="12.75">
      <c r="A57" s="103"/>
      <c r="B57" s="103"/>
      <c r="C57" s="104"/>
      <c r="F57" s="102"/>
    </row>
    <row r="58" spans="1:6" ht="25.5">
      <c r="A58" s="84" t="s">
        <v>322</v>
      </c>
      <c r="B58" s="84"/>
      <c r="C58" s="93" t="s">
        <v>535</v>
      </c>
      <c r="F58" s="94" t="str">
        <f>IF(SUM(F34:F57)&gt;0,SUM(F34:F57)," ")</f>
        <v> </v>
      </c>
    </row>
    <row r="59" spans="1:6" ht="12.75">
      <c r="A59" s="84"/>
      <c r="B59" s="84"/>
      <c r="C59" s="93"/>
      <c r="F59" s="102"/>
    </row>
    <row r="60" spans="1:6" ht="12.75">
      <c r="A60" s="84"/>
      <c r="B60" s="84"/>
      <c r="C60" s="93"/>
      <c r="F60" s="102"/>
    </row>
    <row r="61" spans="1:6" ht="12.75">
      <c r="A61" s="84"/>
      <c r="B61" s="84"/>
      <c r="C61" s="93"/>
      <c r="F61" s="102"/>
    </row>
    <row r="62" spans="1:6" ht="12.75">
      <c r="A62" s="84" t="s">
        <v>323</v>
      </c>
      <c r="B62" s="84"/>
      <c r="C62" s="93" t="s">
        <v>503</v>
      </c>
      <c r="F62" s="102"/>
    </row>
    <row r="63" spans="1:6" ht="12.75">
      <c r="A63" s="84"/>
      <c r="B63" s="84"/>
      <c r="C63" s="93"/>
      <c r="F63" s="102"/>
    </row>
    <row r="64" spans="1:6" ht="12.75">
      <c r="A64" s="103"/>
      <c r="B64" s="103"/>
      <c r="C64" s="104"/>
      <c r="F64" s="102"/>
    </row>
    <row r="65" spans="1:6" ht="38.25">
      <c r="A65" s="103" t="s">
        <v>536</v>
      </c>
      <c r="B65" s="103" t="s">
        <v>537</v>
      </c>
      <c r="C65" s="104" t="s">
        <v>538</v>
      </c>
      <c r="F65" s="102"/>
    </row>
    <row r="66" spans="1:6" ht="12.75">
      <c r="A66" s="106"/>
      <c r="B66" s="106"/>
      <c r="C66" s="107" t="s">
        <v>353</v>
      </c>
      <c r="D66" s="108">
        <v>4.5</v>
      </c>
      <c r="E66" s="399"/>
      <c r="F66" s="73">
        <f>ROUND(ROUND(D66,2)*ROUND(E66,2),2)</f>
        <v>0</v>
      </c>
    </row>
    <row r="67" spans="1:5" ht="12.75">
      <c r="A67" s="86"/>
      <c r="B67" s="86"/>
      <c r="C67" s="86"/>
      <c r="D67" s="186"/>
      <c r="E67" s="86"/>
    </row>
    <row r="68" spans="1:3" ht="51">
      <c r="A68" s="114" t="s">
        <v>539</v>
      </c>
      <c r="B68" s="114" t="s">
        <v>540</v>
      </c>
      <c r="C68" s="104" t="s">
        <v>541</v>
      </c>
    </row>
    <row r="69" spans="1:6" ht="12.75">
      <c r="A69" s="106"/>
      <c r="B69" s="106"/>
      <c r="C69" s="107" t="s">
        <v>353</v>
      </c>
      <c r="D69" s="108">
        <v>4.5</v>
      </c>
      <c r="E69" s="399"/>
      <c r="F69" s="73">
        <f>ROUND(ROUND(D69,2)*ROUND(E69,2),2)</f>
        <v>0</v>
      </c>
    </row>
    <row r="70" spans="1:5" ht="12.75">
      <c r="A70" s="86"/>
      <c r="B70" s="86"/>
      <c r="C70" s="86"/>
      <c r="D70" s="186"/>
      <c r="E70" s="86"/>
    </row>
    <row r="71" spans="1:3" ht="63.75">
      <c r="A71" s="114" t="s">
        <v>542</v>
      </c>
      <c r="B71" s="114" t="s">
        <v>543</v>
      </c>
      <c r="C71" s="104" t="s">
        <v>544</v>
      </c>
    </row>
    <row r="72" spans="1:6" ht="12.75">
      <c r="A72" s="106"/>
      <c r="B72" s="106"/>
      <c r="C72" s="107" t="s">
        <v>353</v>
      </c>
      <c r="D72" s="108">
        <v>4.5</v>
      </c>
      <c r="E72" s="399"/>
      <c r="F72" s="73">
        <f>ROUND(ROUND(D72,2)*ROUND(E72,2),2)</f>
        <v>0</v>
      </c>
    </row>
    <row r="73" spans="1:5" ht="12.75">
      <c r="A73" s="86"/>
      <c r="B73" s="86"/>
      <c r="C73" s="86"/>
      <c r="D73" s="186"/>
      <c r="E73" s="86"/>
    </row>
    <row r="74" spans="1:3" ht="63.75">
      <c r="A74" s="114" t="s">
        <v>542</v>
      </c>
      <c r="B74" s="114" t="s">
        <v>545</v>
      </c>
      <c r="C74" s="104" t="s">
        <v>546</v>
      </c>
    </row>
    <row r="75" spans="1:6" ht="12.75">
      <c r="A75" s="106"/>
      <c r="B75" s="106"/>
      <c r="C75" s="107" t="s">
        <v>353</v>
      </c>
      <c r="D75" s="108">
        <v>4.5</v>
      </c>
      <c r="E75" s="399"/>
      <c r="F75" s="73">
        <f>ROUND(ROUND(D75,2)*ROUND(E75,2),2)</f>
        <v>0</v>
      </c>
    </row>
    <row r="76" spans="1:5" ht="12.75">
      <c r="A76" s="86"/>
      <c r="B76" s="86"/>
      <c r="C76" s="86"/>
      <c r="D76" s="186"/>
      <c r="E76" s="86"/>
    </row>
    <row r="77" spans="1:3" ht="76.5">
      <c r="A77" s="114" t="s">
        <v>547</v>
      </c>
      <c r="B77" s="114" t="s">
        <v>548</v>
      </c>
      <c r="C77" s="104" t="s">
        <v>883</v>
      </c>
    </row>
    <row r="78" spans="1:6" ht="12.75">
      <c r="A78" s="106"/>
      <c r="B78" s="106"/>
      <c r="C78" s="107" t="s">
        <v>353</v>
      </c>
      <c r="D78" s="108">
        <v>7.5</v>
      </c>
      <c r="E78" s="399"/>
      <c r="F78" s="73">
        <f>ROUND(ROUND(D78,2)*ROUND(E78,2),2)</f>
        <v>0</v>
      </c>
    </row>
    <row r="79" spans="1:5" ht="12.75">
      <c r="A79" s="86"/>
      <c r="B79" s="86"/>
      <c r="C79" s="86"/>
      <c r="D79" s="186"/>
      <c r="E79" s="86"/>
    </row>
    <row r="80" spans="1:3" ht="76.5">
      <c r="A80" s="114" t="s">
        <v>547</v>
      </c>
      <c r="B80" s="114" t="s">
        <v>549</v>
      </c>
      <c r="C80" s="104" t="s">
        <v>884</v>
      </c>
    </row>
    <row r="81" spans="1:6" ht="12.75">
      <c r="A81" s="106"/>
      <c r="B81" s="106"/>
      <c r="C81" s="107" t="s">
        <v>353</v>
      </c>
      <c r="D81" s="108">
        <v>5</v>
      </c>
      <c r="E81" s="399"/>
      <c r="F81" s="73">
        <f>ROUND(ROUND(D81,2)*ROUND(E81,2),2)</f>
        <v>0</v>
      </c>
    </row>
    <row r="82" spans="1:6" ht="12.75">
      <c r="A82" s="111"/>
      <c r="B82" s="111"/>
      <c r="C82" s="112"/>
      <c r="D82" s="91"/>
      <c r="E82" s="91"/>
      <c r="F82" s="113"/>
    </row>
    <row r="83" spans="1:6" ht="12.75">
      <c r="A83" s="103"/>
      <c r="B83" s="103"/>
      <c r="C83" s="104"/>
      <c r="F83" s="102"/>
    </row>
    <row r="84" spans="1:6" ht="12.75">
      <c r="A84" s="84" t="s">
        <v>323</v>
      </c>
      <c r="B84" s="84"/>
      <c r="C84" s="93" t="s">
        <v>550</v>
      </c>
      <c r="F84" s="94" t="str">
        <f>IF(SUM(F66:F83)&gt;0,SUM(F66:F83)," ")</f>
        <v> </v>
      </c>
    </row>
    <row r="85" spans="1:6" ht="12.75">
      <c r="A85" s="84"/>
      <c r="B85" s="84"/>
      <c r="C85" s="93"/>
      <c r="F85" s="94"/>
    </row>
    <row r="86" spans="1:6" ht="12.75">
      <c r="A86" s="84"/>
      <c r="B86" s="84"/>
      <c r="C86" s="93"/>
      <c r="F86" s="94"/>
    </row>
    <row r="87" spans="1:6" ht="12.75">
      <c r="A87" s="84"/>
      <c r="B87" s="84"/>
      <c r="C87" s="93"/>
      <c r="F87" s="102"/>
    </row>
    <row r="88" spans="1:6" ht="12.75">
      <c r="A88" s="84" t="s">
        <v>324</v>
      </c>
      <c r="B88" s="84"/>
      <c r="C88" s="93" t="s">
        <v>325</v>
      </c>
      <c r="F88" s="102"/>
    </row>
    <row r="89" spans="1:6" ht="12.75">
      <c r="A89" s="84"/>
      <c r="B89" s="84"/>
      <c r="C89" s="93"/>
      <c r="F89" s="102"/>
    </row>
    <row r="90" spans="1:6" ht="12.75">
      <c r="A90" s="84"/>
      <c r="B90" s="84"/>
      <c r="C90" s="93"/>
      <c r="F90" s="102"/>
    </row>
    <row r="91" spans="1:6" ht="38.25">
      <c r="A91" s="187" t="s">
        <v>551</v>
      </c>
      <c r="B91" s="187" t="s">
        <v>552</v>
      </c>
      <c r="C91" s="104" t="s">
        <v>553</v>
      </c>
      <c r="F91" s="102"/>
    </row>
    <row r="92" spans="1:6" ht="12.75">
      <c r="A92" s="106"/>
      <c r="B92" s="106"/>
      <c r="C92" s="107" t="s">
        <v>353</v>
      </c>
      <c r="D92" s="108">
        <v>12.5</v>
      </c>
      <c r="E92" s="399"/>
      <c r="F92" s="73">
        <f>ROUND(ROUND(D92,2)*ROUND(E92,2),2)</f>
        <v>0</v>
      </c>
    </row>
    <row r="93" spans="1:4" ht="12.75">
      <c r="A93" s="106"/>
      <c r="B93" s="106"/>
      <c r="C93" s="107"/>
      <c r="D93" s="108"/>
    </row>
    <row r="94" spans="1:3" ht="25.5">
      <c r="A94" s="188" t="s">
        <v>554</v>
      </c>
      <c r="B94" s="188" t="s">
        <v>419</v>
      </c>
      <c r="C94" s="117" t="s">
        <v>555</v>
      </c>
    </row>
    <row r="95" spans="1:6" ht="12.75">
      <c r="A95" s="106"/>
      <c r="B95" s="106"/>
      <c r="C95" s="107" t="s">
        <v>353</v>
      </c>
      <c r="D95" s="108">
        <v>7.25</v>
      </c>
      <c r="E95" s="399"/>
      <c r="F95" s="73">
        <f>ROUND(ROUND(D95,2)*ROUND(E95,2),2)</f>
        <v>0</v>
      </c>
    </row>
    <row r="96" spans="1:4" ht="12.75">
      <c r="A96" s="106"/>
      <c r="B96" s="106"/>
      <c r="C96" s="107"/>
      <c r="D96" s="108"/>
    </row>
    <row r="97" spans="1:3" ht="63.75">
      <c r="A97" s="103" t="s">
        <v>556</v>
      </c>
      <c r="B97" s="103" t="s">
        <v>557</v>
      </c>
      <c r="C97" s="104" t="s">
        <v>558</v>
      </c>
    </row>
    <row r="98" spans="1:6" ht="12.75">
      <c r="A98" s="106"/>
      <c r="B98" s="106"/>
      <c r="C98" s="107" t="s">
        <v>353</v>
      </c>
      <c r="D98" s="108">
        <v>12.5</v>
      </c>
      <c r="E98" s="399"/>
      <c r="F98" s="73">
        <f>ROUND(ROUND(D98,2)*ROUND(E98,2),2)</f>
        <v>0</v>
      </c>
    </row>
    <row r="99" spans="1:6" ht="12.75">
      <c r="A99" s="103"/>
      <c r="B99" s="103"/>
      <c r="C99" s="104"/>
      <c r="F99" s="102"/>
    </row>
    <row r="100" spans="1:6" ht="12.75">
      <c r="A100" s="111"/>
      <c r="B100" s="111"/>
      <c r="C100" s="112"/>
      <c r="D100" s="91"/>
      <c r="E100" s="91"/>
      <c r="F100" s="113"/>
    </row>
    <row r="101" spans="1:6" ht="12.75">
      <c r="A101" s="103"/>
      <c r="B101" s="103"/>
      <c r="C101" s="104"/>
      <c r="F101" s="102"/>
    </row>
    <row r="102" spans="1:6" ht="12.75">
      <c r="A102" s="84" t="s">
        <v>324</v>
      </c>
      <c r="B102" s="84"/>
      <c r="C102" s="93" t="s">
        <v>376</v>
      </c>
      <c r="F102" s="94" t="str">
        <f>IF(SUM(F92:F101)&gt;0,SUM(F92:F101)," ")</f>
        <v> </v>
      </c>
    </row>
    <row r="103" spans="1:6" ht="12.75">
      <c r="A103" s="84"/>
      <c r="B103" s="84"/>
      <c r="C103" s="93"/>
      <c r="F103" s="94"/>
    </row>
    <row r="104" spans="1:6" ht="12.75">
      <c r="A104" s="84"/>
      <c r="B104" s="84"/>
      <c r="C104" s="93"/>
      <c r="F104" s="94"/>
    </row>
    <row r="105" spans="1:6" ht="12.75">
      <c r="A105" s="103"/>
      <c r="B105" s="103"/>
      <c r="C105" s="104"/>
      <c r="F105" s="102"/>
    </row>
    <row r="106" spans="1:6" ht="12.75">
      <c r="A106" s="84" t="s">
        <v>326</v>
      </c>
      <c r="B106" s="84"/>
      <c r="C106" s="93" t="s">
        <v>504</v>
      </c>
      <c r="F106" s="102"/>
    </row>
    <row r="107" spans="1:6" ht="12.75">
      <c r="A107" s="84"/>
      <c r="B107" s="84"/>
      <c r="C107" s="93"/>
      <c r="F107" s="102"/>
    </row>
    <row r="108" spans="1:6" ht="12.75">
      <c r="A108" s="84"/>
      <c r="B108" s="84"/>
      <c r="C108" s="93"/>
      <c r="F108" s="102"/>
    </row>
    <row r="109" spans="1:6" ht="51">
      <c r="A109" s="188" t="s">
        <v>559</v>
      </c>
      <c r="B109" s="188" t="s">
        <v>560</v>
      </c>
      <c r="C109" s="117" t="s">
        <v>561</v>
      </c>
      <c r="F109" s="102"/>
    </row>
    <row r="110" spans="1:6" ht="12.75">
      <c r="A110" s="106"/>
      <c r="B110" s="106"/>
      <c r="C110" s="107" t="s">
        <v>347</v>
      </c>
      <c r="D110" s="108">
        <v>0.75</v>
      </c>
      <c r="E110" s="399"/>
      <c r="F110" s="73">
        <f>ROUND(ROUND(D110,2)*ROUND(E110,2),2)</f>
        <v>0</v>
      </c>
    </row>
    <row r="111" spans="1:3" ht="12.75">
      <c r="A111" s="84"/>
      <c r="B111" s="84"/>
      <c r="C111" s="93"/>
    </row>
    <row r="112" spans="1:3" ht="51">
      <c r="A112" s="188" t="s">
        <v>562</v>
      </c>
      <c r="B112" s="188" t="s">
        <v>259</v>
      </c>
      <c r="C112" s="189" t="s">
        <v>563</v>
      </c>
    </row>
    <row r="113" spans="1:6" ht="12.75">
      <c r="A113" s="106"/>
      <c r="B113" s="106"/>
      <c r="C113" s="107" t="s">
        <v>347</v>
      </c>
      <c r="D113" s="108">
        <v>5.75</v>
      </c>
      <c r="E113" s="399"/>
      <c r="F113" s="73">
        <f>ROUND(ROUND(D113,2)*ROUND(E113,2),2)</f>
        <v>0</v>
      </c>
    </row>
    <row r="114" spans="1:3" ht="12.75">
      <c r="A114" s="188"/>
      <c r="B114" s="188"/>
      <c r="C114" s="117"/>
    </row>
    <row r="115" spans="1:3" ht="51">
      <c r="A115" s="103" t="s">
        <v>564</v>
      </c>
      <c r="B115" s="103" t="s">
        <v>248</v>
      </c>
      <c r="C115" s="115" t="s">
        <v>565</v>
      </c>
    </row>
    <row r="116" spans="1:6" ht="12.75">
      <c r="A116" s="106"/>
      <c r="B116" s="106"/>
      <c r="C116" s="107" t="s">
        <v>347</v>
      </c>
      <c r="D116" s="108">
        <v>5.75</v>
      </c>
      <c r="E116" s="399"/>
      <c r="F116" s="73">
        <f>ROUND(ROUND(D116,2)*ROUND(E116,2),2)</f>
        <v>0</v>
      </c>
    </row>
    <row r="117" spans="1:3" ht="12.75">
      <c r="A117" s="188"/>
      <c r="B117" s="188"/>
      <c r="C117" s="117"/>
    </row>
    <row r="118" spans="1:3" ht="51">
      <c r="A118" s="103" t="s">
        <v>566</v>
      </c>
      <c r="B118" s="103" t="s">
        <v>425</v>
      </c>
      <c r="C118" s="115" t="s">
        <v>567</v>
      </c>
    </row>
    <row r="119" spans="1:6" ht="12.75">
      <c r="A119" s="106"/>
      <c r="B119" s="106"/>
      <c r="C119" s="107" t="s">
        <v>347</v>
      </c>
      <c r="D119" s="108">
        <v>2.25</v>
      </c>
      <c r="E119" s="399"/>
      <c r="F119" s="73">
        <f>ROUND(ROUND(D119,2)*ROUND(E119,2),2)</f>
        <v>0</v>
      </c>
    </row>
    <row r="120" spans="1:6" ht="12.75">
      <c r="A120" s="111"/>
      <c r="B120" s="111"/>
      <c r="C120" s="112"/>
      <c r="D120" s="91"/>
      <c r="E120" s="91"/>
      <c r="F120" s="113"/>
    </row>
    <row r="121" spans="1:6" ht="12.75">
      <c r="A121" s="103"/>
      <c r="B121" s="103"/>
      <c r="C121" s="104"/>
      <c r="F121" s="102"/>
    </row>
    <row r="122" spans="1:6" ht="12.75">
      <c r="A122" s="84" t="s">
        <v>326</v>
      </c>
      <c r="B122" s="84"/>
      <c r="C122" s="93" t="s">
        <v>568</v>
      </c>
      <c r="F122" s="94" t="str">
        <f>IF(SUM(F109:F121),SUM(F109:F121)," ")</f>
        <v> </v>
      </c>
    </row>
    <row r="123" spans="1:6" ht="12.75">
      <c r="A123" s="103"/>
      <c r="B123" s="103"/>
      <c r="C123" s="104"/>
      <c r="F123" s="102"/>
    </row>
    <row r="124" spans="1:6" ht="12.75">
      <c r="A124" s="103"/>
      <c r="B124" s="103"/>
      <c r="C124" s="104"/>
      <c r="F124" s="102"/>
    </row>
    <row r="125" spans="1:6" ht="12.75">
      <c r="A125" s="103"/>
      <c r="B125" s="103"/>
      <c r="C125" s="104"/>
      <c r="F125" s="102"/>
    </row>
    <row r="126" spans="1:6" ht="12.75">
      <c r="A126" s="84" t="s">
        <v>328</v>
      </c>
      <c r="B126" s="84"/>
      <c r="C126" s="93" t="s">
        <v>569</v>
      </c>
      <c r="F126" s="102"/>
    </row>
    <row r="127" spans="1:6" ht="12.75">
      <c r="A127" s="103"/>
      <c r="B127" s="103"/>
      <c r="C127" s="104"/>
      <c r="F127" s="102"/>
    </row>
    <row r="128" spans="1:6" ht="63.75">
      <c r="A128" s="103" t="s">
        <v>570</v>
      </c>
      <c r="B128" s="103"/>
      <c r="C128" s="104" t="s">
        <v>571</v>
      </c>
      <c r="F128" s="102"/>
    </row>
    <row r="129" spans="1:6" ht="12.75">
      <c r="A129" s="103"/>
      <c r="B129" s="103"/>
      <c r="C129" s="104"/>
      <c r="F129" s="102"/>
    </row>
    <row r="130" spans="1:6" ht="12.75">
      <c r="A130" s="106"/>
      <c r="B130" s="106"/>
      <c r="C130" s="107" t="s">
        <v>411</v>
      </c>
      <c r="D130" s="190">
        <v>60</v>
      </c>
      <c r="E130" s="399"/>
      <c r="F130" s="73">
        <f>ROUND(ROUND(D130,2)*ROUND(E130,2),2)</f>
        <v>0</v>
      </c>
    </row>
    <row r="131" spans="1:3" ht="12.75">
      <c r="A131" s="103"/>
      <c r="B131" s="103"/>
      <c r="C131" s="104"/>
    </row>
    <row r="132" spans="1:3" ht="51">
      <c r="A132" s="103" t="s">
        <v>572</v>
      </c>
      <c r="B132" s="103" t="s">
        <v>573</v>
      </c>
      <c r="C132" s="104" t="s">
        <v>574</v>
      </c>
    </row>
    <row r="133" spans="1:3" ht="12.75">
      <c r="A133" s="103"/>
      <c r="B133" s="103"/>
      <c r="C133" s="104"/>
    </row>
    <row r="134" spans="1:6" ht="12.75">
      <c r="A134" s="106"/>
      <c r="B134" s="106"/>
      <c r="C134" s="107" t="s">
        <v>244</v>
      </c>
      <c r="D134" s="190">
        <v>1050</v>
      </c>
      <c r="E134" s="399"/>
      <c r="F134" s="73">
        <f>ROUND(ROUND(D134,2)*ROUND(E134,2),2)</f>
        <v>0</v>
      </c>
    </row>
    <row r="135" spans="1:3" ht="12.75">
      <c r="A135" s="103"/>
      <c r="B135" s="103"/>
      <c r="C135" s="104"/>
    </row>
    <row r="136" spans="1:3" ht="63.75">
      <c r="A136" s="103" t="s">
        <v>575</v>
      </c>
      <c r="B136" s="103" t="s">
        <v>576</v>
      </c>
      <c r="C136" s="104" t="s">
        <v>577</v>
      </c>
    </row>
    <row r="137" spans="1:3" ht="12.75">
      <c r="A137" s="103"/>
      <c r="B137" s="103"/>
      <c r="C137" s="104"/>
    </row>
    <row r="138" spans="1:6" ht="12.75">
      <c r="A138" s="106"/>
      <c r="B138" s="106"/>
      <c r="C138" s="107" t="s">
        <v>244</v>
      </c>
      <c r="D138" s="190">
        <v>110</v>
      </c>
      <c r="E138" s="399"/>
      <c r="F138" s="73">
        <f>ROUND(ROUND(D138,2)*ROUND(E138,2),2)</f>
        <v>0</v>
      </c>
    </row>
    <row r="139" spans="1:6" ht="12.75">
      <c r="A139" s="111"/>
      <c r="B139" s="111"/>
      <c r="C139" s="112"/>
      <c r="D139" s="91"/>
      <c r="E139" s="91"/>
      <c r="F139" s="113"/>
    </row>
    <row r="140" spans="1:6" ht="12.75">
      <c r="A140" s="103"/>
      <c r="B140" s="103"/>
      <c r="C140" s="104"/>
      <c r="F140" s="102"/>
    </row>
    <row r="141" spans="1:6" ht="12.75">
      <c r="A141" s="84" t="s">
        <v>328</v>
      </c>
      <c r="B141" s="84"/>
      <c r="C141" s="93" t="s">
        <v>578</v>
      </c>
      <c r="F141" s="94" t="str">
        <f>IF(SUM(F130:F140)&gt;0,SUM(F130:F140)," ")</f>
        <v> </v>
      </c>
    </row>
    <row r="142" spans="1:6" ht="12.75">
      <c r="A142" s="84"/>
      <c r="B142" s="84"/>
      <c r="C142" s="93"/>
      <c r="F142" s="94"/>
    </row>
    <row r="143" spans="1:6" ht="12.75">
      <c r="A143" s="84"/>
      <c r="B143" s="84"/>
      <c r="C143" s="93"/>
      <c r="F143" s="94"/>
    </row>
    <row r="144" spans="1:6" ht="12.75">
      <c r="A144" s="84"/>
      <c r="B144" s="84"/>
      <c r="C144" s="93"/>
      <c r="F144" s="102"/>
    </row>
    <row r="145" spans="1:6" ht="12.75">
      <c r="A145" s="191" t="s">
        <v>330</v>
      </c>
      <c r="B145" s="191"/>
      <c r="C145" s="192" t="s">
        <v>506</v>
      </c>
      <c r="F145" s="102"/>
    </row>
    <row r="146" spans="1:6" ht="12.75">
      <c r="A146" s="191"/>
      <c r="B146" s="191"/>
      <c r="C146" s="192"/>
      <c r="F146" s="102"/>
    </row>
    <row r="147" spans="1:6" ht="12.75">
      <c r="A147" s="191"/>
      <c r="B147" s="191"/>
      <c r="C147" s="192"/>
      <c r="F147" s="102"/>
    </row>
    <row r="148" spans="1:6" ht="38.25">
      <c r="A148" s="116" t="s">
        <v>579</v>
      </c>
      <c r="B148" s="116" t="s">
        <v>580</v>
      </c>
      <c r="C148" s="117" t="s">
        <v>581</v>
      </c>
      <c r="F148" s="102"/>
    </row>
    <row r="149" spans="1:6" ht="12.75">
      <c r="A149" s="106"/>
      <c r="B149" s="106"/>
      <c r="C149" s="107" t="s">
        <v>375</v>
      </c>
      <c r="D149" s="108">
        <v>10</v>
      </c>
      <c r="E149" s="399"/>
      <c r="F149" s="73">
        <f>ROUND(ROUND(D149,2)*ROUND(E149,2),2)</f>
        <v>0</v>
      </c>
    </row>
    <row r="150" spans="1:3" ht="12.75">
      <c r="A150" s="116"/>
      <c r="B150" s="116"/>
      <c r="C150" s="117"/>
    </row>
    <row r="151" spans="1:3" ht="12.75">
      <c r="A151" s="116" t="s">
        <v>582</v>
      </c>
      <c r="B151" s="116" t="s">
        <v>583</v>
      </c>
      <c r="C151" s="117" t="s">
        <v>584</v>
      </c>
    </row>
    <row r="152" spans="1:6" ht="12.75">
      <c r="A152" s="106"/>
      <c r="B152" s="106"/>
      <c r="C152" s="107" t="s">
        <v>353</v>
      </c>
      <c r="D152" s="108">
        <v>19</v>
      </c>
      <c r="E152" s="399"/>
      <c r="F152" s="73">
        <f>ROUND(ROUND(D152,2)*ROUND(E152,2),2)</f>
        <v>0</v>
      </c>
    </row>
    <row r="153" spans="1:6" ht="12.75">
      <c r="A153" s="193"/>
      <c r="B153" s="193"/>
      <c r="C153" s="194"/>
      <c r="D153" s="91"/>
      <c r="E153" s="91"/>
      <c r="F153" s="113"/>
    </row>
    <row r="154" spans="1:6" ht="12.75">
      <c r="A154" s="116"/>
      <c r="B154" s="116"/>
      <c r="C154" s="117"/>
      <c r="F154" s="102"/>
    </row>
    <row r="155" spans="1:6" ht="12.75">
      <c r="A155" s="191" t="s">
        <v>330</v>
      </c>
      <c r="B155" s="191"/>
      <c r="C155" s="195" t="s">
        <v>585</v>
      </c>
      <c r="F155" s="94" t="str">
        <f>IF(SUM(F149:F154),SUM(F149:F154)," ")</f>
        <v> </v>
      </c>
    </row>
    <row r="156" spans="1:6" ht="12.75">
      <c r="A156" s="191"/>
      <c r="B156" s="191"/>
      <c r="C156" s="192"/>
      <c r="F156" s="94"/>
    </row>
    <row r="157" spans="1:6" ht="12.75">
      <c r="A157" s="191"/>
      <c r="B157" s="191"/>
      <c r="C157" s="192"/>
      <c r="F157" s="102"/>
    </row>
    <row r="158" spans="1:6" ht="12.75">
      <c r="A158" s="84"/>
      <c r="B158" s="84"/>
      <c r="C158" s="93"/>
      <c r="F158" s="102"/>
    </row>
    <row r="159" spans="1:6" ht="25.5">
      <c r="A159" s="84" t="s">
        <v>332</v>
      </c>
      <c r="B159" s="84"/>
      <c r="C159" s="93" t="s">
        <v>507</v>
      </c>
      <c r="F159" s="102"/>
    </row>
    <row r="160" spans="1:6" ht="12.75">
      <c r="A160" s="84"/>
      <c r="B160" s="84"/>
      <c r="C160" s="93"/>
      <c r="F160" s="102"/>
    </row>
    <row r="161" spans="1:6" ht="12.75">
      <c r="A161" s="84"/>
      <c r="B161" s="84"/>
      <c r="C161" s="93"/>
      <c r="F161" s="102"/>
    </row>
    <row r="162" spans="1:6" ht="25.5">
      <c r="A162" s="84"/>
      <c r="B162" s="84"/>
      <c r="C162" s="196" t="s">
        <v>586</v>
      </c>
      <c r="F162" s="102"/>
    </row>
    <row r="163" spans="1:6" ht="12.75">
      <c r="A163" s="103"/>
      <c r="B163" s="103"/>
      <c r="C163" s="104"/>
      <c r="F163" s="102"/>
    </row>
    <row r="164" spans="1:3" ht="38.25">
      <c r="A164" s="116" t="s">
        <v>587</v>
      </c>
      <c r="B164" s="116" t="s">
        <v>588</v>
      </c>
      <c r="C164" s="117" t="s">
        <v>589</v>
      </c>
    </row>
    <row r="165" spans="1:6" ht="12.75">
      <c r="A165" s="106"/>
      <c r="B165" s="106"/>
      <c r="C165" s="107" t="s">
        <v>353</v>
      </c>
      <c r="D165" s="108">
        <v>38</v>
      </c>
      <c r="E165" s="399"/>
      <c r="F165" s="73">
        <f>ROUND(ROUND(D165,2)*ROUND(E165,2),2)</f>
        <v>0</v>
      </c>
    </row>
    <row r="166" spans="1:3" ht="12.75">
      <c r="A166" s="103"/>
      <c r="B166" s="103"/>
      <c r="C166" s="104"/>
    </row>
    <row r="167" spans="1:3" ht="89.25">
      <c r="A167" s="116" t="s">
        <v>590</v>
      </c>
      <c r="B167" s="116"/>
      <c r="C167" s="117" t="s">
        <v>591</v>
      </c>
    </row>
    <row r="168" spans="1:6" ht="12.75">
      <c r="A168" s="106"/>
      <c r="B168" s="106"/>
      <c r="C168" s="107" t="s">
        <v>353</v>
      </c>
      <c r="D168" s="108">
        <v>38</v>
      </c>
      <c r="E168" s="399"/>
      <c r="F168" s="73">
        <f>ROUND(ROUND(D168,2)*ROUND(E168,2),2)</f>
        <v>0</v>
      </c>
    </row>
    <row r="169" spans="1:3" ht="63.75">
      <c r="A169" s="103" t="s">
        <v>592</v>
      </c>
      <c r="B169" s="103" t="s">
        <v>593</v>
      </c>
      <c r="C169" s="189" t="s">
        <v>594</v>
      </c>
    </row>
    <row r="170" spans="1:6" ht="12.75">
      <c r="A170" s="106"/>
      <c r="B170" s="106"/>
      <c r="C170" s="107" t="s">
        <v>375</v>
      </c>
      <c r="D170" s="108">
        <v>10</v>
      </c>
      <c r="E170" s="399"/>
      <c r="F170" s="73">
        <f>ROUND(ROUND(D170,2)*ROUND(E170,2),2)</f>
        <v>0</v>
      </c>
    </row>
    <row r="171" spans="1:3" ht="12.75">
      <c r="A171" s="103"/>
      <c r="B171" s="103"/>
      <c r="C171" s="104"/>
    </row>
    <row r="172" spans="1:3" ht="51">
      <c r="A172" s="103" t="s">
        <v>595</v>
      </c>
      <c r="B172" s="103" t="s">
        <v>596</v>
      </c>
      <c r="C172" s="104" t="s">
        <v>597</v>
      </c>
    </row>
    <row r="173" spans="1:6" ht="12.75">
      <c r="A173" s="106"/>
      <c r="B173" s="106"/>
      <c r="C173" s="107" t="s">
        <v>375</v>
      </c>
      <c r="D173" s="108">
        <v>10</v>
      </c>
      <c r="E173" s="399"/>
      <c r="F173" s="73">
        <f>ROUND(ROUND(D173,2)*ROUND(E173,2),2)</f>
        <v>0</v>
      </c>
    </row>
    <row r="174" spans="1:6" ht="12.75">
      <c r="A174" s="111"/>
      <c r="B174" s="111"/>
      <c r="C174" s="112"/>
      <c r="D174" s="91"/>
      <c r="E174" s="91"/>
      <c r="F174" s="113"/>
    </row>
    <row r="175" spans="1:6" ht="12.75">
      <c r="A175" s="103"/>
      <c r="B175" s="103"/>
      <c r="C175" s="104"/>
      <c r="F175" s="102"/>
    </row>
    <row r="176" spans="1:6" ht="25.5">
      <c r="A176" s="84" t="s">
        <v>332</v>
      </c>
      <c r="B176" s="84"/>
      <c r="C176" s="93" t="s">
        <v>598</v>
      </c>
      <c r="F176" s="94" t="str">
        <f>IF(SUM(F164:F175)&gt;0,SUM(F164:F175)," ")</f>
        <v> </v>
      </c>
    </row>
    <row r="177" spans="1:6" ht="12.75">
      <c r="A177" s="103"/>
      <c r="B177" s="103"/>
      <c r="C177" s="104"/>
      <c r="F177" s="102"/>
    </row>
    <row r="178" spans="1:6" ht="12.75">
      <c r="A178" s="103"/>
      <c r="B178" s="103"/>
      <c r="C178" s="104"/>
      <c r="F178" s="102"/>
    </row>
    <row r="179" spans="1:6" ht="12.75">
      <c r="A179" s="84"/>
      <c r="B179" s="84"/>
      <c r="C179" s="93"/>
      <c r="F179" s="102"/>
    </row>
    <row r="180" spans="1:6" ht="12.75">
      <c r="A180" s="84" t="s">
        <v>334</v>
      </c>
      <c r="B180" s="84"/>
      <c r="C180" s="93" t="s">
        <v>508</v>
      </c>
      <c r="F180" s="102"/>
    </row>
    <row r="181" spans="1:6" ht="12.75">
      <c r="A181" s="84"/>
      <c r="B181" s="84"/>
      <c r="C181" s="93"/>
      <c r="F181" s="102"/>
    </row>
    <row r="182" spans="1:6" ht="12.75">
      <c r="A182" s="84"/>
      <c r="B182" s="84"/>
      <c r="C182" s="93"/>
      <c r="F182" s="102"/>
    </row>
    <row r="183" spans="1:6" ht="38.25">
      <c r="A183" s="103" t="s">
        <v>599</v>
      </c>
      <c r="B183" s="103" t="s">
        <v>600</v>
      </c>
      <c r="C183" s="104" t="s">
        <v>601</v>
      </c>
      <c r="F183" s="102"/>
    </row>
    <row r="184" spans="1:6" ht="12.75">
      <c r="A184" s="106"/>
      <c r="B184" s="106"/>
      <c r="C184" s="107" t="s">
        <v>375</v>
      </c>
      <c r="D184" s="108">
        <v>41</v>
      </c>
      <c r="E184" s="399"/>
      <c r="F184" s="73">
        <f>ROUND(ROUND(D184,2)*ROUND(E184,2),2)</f>
        <v>0</v>
      </c>
    </row>
    <row r="185" spans="1:3" ht="12.75">
      <c r="A185" s="103"/>
      <c r="B185" s="103"/>
      <c r="C185" s="104"/>
    </row>
    <row r="186" spans="1:3" ht="127.5">
      <c r="A186" s="103" t="s">
        <v>602</v>
      </c>
      <c r="B186" s="103"/>
      <c r="C186" s="104" t="s">
        <v>603</v>
      </c>
    </row>
    <row r="187" spans="1:6" ht="12.75">
      <c r="A187" s="86"/>
      <c r="B187" s="86"/>
      <c r="C187" s="122" t="s">
        <v>411</v>
      </c>
      <c r="D187" s="197">
        <v>4</v>
      </c>
      <c r="E187" s="399"/>
      <c r="F187" s="73">
        <f>ROUND(ROUND(D187,2)*ROUND(E187,2),2)</f>
        <v>0</v>
      </c>
    </row>
    <row r="188" spans="1:6" ht="12.75">
      <c r="A188" s="89"/>
      <c r="B188" s="89"/>
      <c r="C188" s="89"/>
      <c r="D188" s="91"/>
      <c r="E188" s="91"/>
      <c r="F188" s="113"/>
    </row>
    <row r="189" spans="1:6" ht="12.75">
      <c r="A189" s="103"/>
      <c r="B189" s="103"/>
      <c r="C189" s="104"/>
      <c r="F189" s="102"/>
    </row>
    <row r="190" spans="1:6" ht="25.5">
      <c r="A190" s="84" t="s">
        <v>334</v>
      </c>
      <c r="B190" s="84"/>
      <c r="C190" s="93" t="s">
        <v>604</v>
      </c>
      <c r="F190" s="94" t="str">
        <f>IF(SUM(F184:F189)&gt;0,SUM(F184:F189)," ")</f>
        <v> </v>
      </c>
    </row>
    <row r="191" spans="1:6" ht="12.75">
      <c r="A191" s="84"/>
      <c r="B191" s="84"/>
      <c r="C191" s="93"/>
      <c r="F191" s="94"/>
    </row>
    <row r="192" spans="1:6" ht="12.75">
      <c r="A192" s="84"/>
      <c r="B192" s="84"/>
      <c r="C192" s="93"/>
      <c r="F192" s="94"/>
    </row>
    <row r="193" spans="1:6" ht="12.75">
      <c r="A193" s="84"/>
      <c r="B193" s="84"/>
      <c r="C193" s="93"/>
      <c r="F193" s="102"/>
    </row>
    <row r="194" spans="1:6" ht="12.75">
      <c r="A194" s="84" t="s">
        <v>335</v>
      </c>
      <c r="B194" s="84"/>
      <c r="C194" s="93" t="s">
        <v>510</v>
      </c>
      <c r="F194" s="102"/>
    </row>
    <row r="195" spans="1:6" ht="12.75">
      <c r="A195" s="84"/>
      <c r="B195" s="84"/>
      <c r="C195" s="93"/>
      <c r="F195" s="102"/>
    </row>
    <row r="196" spans="1:6" ht="12.75">
      <c r="A196" s="84"/>
      <c r="B196" s="84"/>
      <c r="C196" s="93"/>
      <c r="F196" s="102"/>
    </row>
    <row r="197" spans="1:6" ht="89.25">
      <c r="A197" s="103" t="s">
        <v>605</v>
      </c>
      <c r="B197" s="103" t="s">
        <v>606</v>
      </c>
      <c r="C197" s="120" t="s">
        <v>607</v>
      </c>
      <c r="F197" s="102"/>
    </row>
    <row r="198" spans="1:6" ht="12.75">
      <c r="A198" s="106"/>
      <c r="B198" s="106"/>
      <c r="C198" s="107" t="s">
        <v>375</v>
      </c>
      <c r="D198" s="108">
        <v>11.5</v>
      </c>
      <c r="E198" s="399"/>
      <c r="F198" s="73">
        <f>ROUND(ROUND(D198,2)*ROUND(E198,2),2)</f>
        <v>0</v>
      </c>
    </row>
    <row r="199" spans="1:6" ht="12.75">
      <c r="A199" s="111"/>
      <c r="B199" s="111"/>
      <c r="C199" s="112"/>
      <c r="D199" s="91"/>
      <c r="E199" s="91"/>
      <c r="F199" s="113"/>
    </row>
    <row r="200" spans="1:6" ht="12.75">
      <c r="A200" s="103"/>
      <c r="B200" s="103"/>
      <c r="C200" s="104"/>
      <c r="F200" s="102"/>
    </row>
    <row r="201" spans="1:6" ht="25.5">
      <c r="A201" s="84" t="s">
        <v>335</v>
      </c>
      <c r="B201" s="84"/>
      <c r="C201" s="93" t="s">
        <v>608</v>
      </c>
      <c r="F201" s="94" t="str">
        <f>IF(SUM(F198:F200)&gt;0,SUM(F198:F200)," ")</f>
        <v> </v>
      </c>
    </row>
    <row r="202" spans="1:6" ht="12.75">
      <c r="A202" s="84"/>
      <c r="B202" s="84"/>
      <c r="C202" s="93"/>
      <c r="F202" s="94"/>
    </row>
    <row r="203" spans="1:6" ht="12.75">
      <c r="A203" s="84"/>
      <c r="B203" s="84"/>
      <c r="C203" s="93"/>
      <c r="F203" s="94"/>
    </row>
    <row r="204" spans="1:6" ht="12.75">
      <c r="A204" s="84"/>
      <c r="B204" s="84"/>
      <c r="C204" s="93"/>
      <c r="F204" s="102"/>
    </row>
    <row r="205" spans="1:6" ht="12.75">
      <c r="A205" s="84" t="s">
        <v>509</v>
      </c>
      <c r="B205" s="84"/>
      <c r="C205" s="93" t="s">
        <v>512</v>
      </c>
      <c r="F205" s="102"/>
    </row>
    <row r="206" spans="1:6" ht="12.75">
      <c r="A206" s="84"/>
      <c r="B206" s="84"/>
      <c r="C206" s="93"/>
      <c r="F206" s="102"/>
    </row>
    <row r="207" spans="1:6" ht="12.75">
      <c r="A207" s="84"/>
      <c r="B207" s="84"/>
      <c r="C207" s="93"/>
      <c r="F207" s="102"/>
    </row>
    <row r="208" spans="1:6" ht="76.5">
      <c r="A208" s="103" t="s">
        <v>609</v>
      </c>
      <c r="B208" s="103" t="s">
        <v>610</v>
      </c>
      <c r="C208" s="120" t="s">
        <v>611</v>
      </c>
      <c r="F208" s="102"/>
    </row>
    <row r="209" spans="1:6" ht="12.75">
      <c r="A209" s="106"/>
      <c r="B209" s="106"/>
      <c r="C209" s="107" t="s">
        <v>353</v>
      </c>
      <c r="D209" s="108">
        <v>27.5</v>
      </c>
      <c r="E209" s="399"/>
      <c r="F209" s="73">
        <f>ROUND(ROUND(D209,2)*ROUND(E209,2),2)</f>
        <v>0</v>
      </c>
    </row>
    <row r="210" spans="1:6" ht="12.75">
      <c r="A210" s="111"/>
      <c r="B210" s="111"/>
      <c r="C210" s="112"/>
      <c r="D210" s="91"/>
      <c r="E210" s="91"/>
      <c r="F210" s="113"/>
    </row>
    <row r="211" spans="1:6" ht="12.75">
      <c r="A211" s="103"/>
      <c r="B211" s="103"/>
      <c r="C211" s="104"/>
      <c r="F211" s="102"/>
    </row>
    <row r="212" spans="1:6" ht="12.75">
      <c r="A212" s="84" t="s">
        <v>509</v>
      </c>
      <c r="B212" s="84"/>
      <c r="C212" s="93" t="s">
        <v>612</v>
      </c>
      <c r="F212" s="94" t="str">
        <f>IF(SUM(F209:F211)&gt;0,SUM(F209:F211)," ")</f>
        <v> </v>
      </c>
    </row>
    <row r="213" spans="1:6" ht="12.75">
      <c r="A213" s="84"/>
      <c r="B213" s="84"/>
      <c r="C213" s="93"/>
      <c r="F213" s="94"/>
    </row>
    <row r="214" spans="1:6" ht="12.75">
      <c r="A214" s="84"/>
      <c r="B214" s="84"/>
      <c r="C214" s="93"/>
      <c r="F214" s="102"/>
    </row>
    <row r="215" spans="1:6" ht="12.75">
      <c r="A215" s="84"/>
      <c r="B215" s="84"/>
      <c r="C215" s="93"/>
      <c r="F215" s="102"/>
    </row>
    <row r="216" spans="1:6" ht="12.75">
      <c r="A216" s="84" t="s">
        <v>511</v>
      </c>
      <c r="B216" s="84"/>
      <c r="C216" s="93" t="s">
        <v>513</v>
      </c>
      <c r="F216" s="102"/>
    </row>
    <row r="217" spans="1:6" ht="12.75">
      <c r="A217" s="84"/>
      <c r="B217" s="84"/>
      <c r="C217" s="93"/>
      <c r="F217" s="102"/>
    </row>
    <row r="218" spans="1:6" ht="12.75">
      <c r="A218" s="84"/>
      <c r="B218" s="84"/>
      <c r="C218" s="93"/>
      <c r="F218" s="102"/>
    </row>
    <row r="219" spans="1:6" ht="38.25">
      <c r="A219" s="103" t="s">
        <v>613</v>
      </c>
      <c r="B219" s="103" t="s">
        <v>614</v>
      </c>
      <c r="C219" s="104" t="s">
        <v>615</v>
      </c>
      <c r="F219" s="102"/>
    </row>
    <row r="220" spans="1:6" ht="12.75">
      <c r="A220" s="86"/>
      <c r="B220" s="86"/>
      <c r="C220" s="122" t="s">
        <v>411</v>
      </c>
      <c r="D220" s="197">
        <v>4</v>
      </c>
      <c r="E220" s="399"/>
      <c r="F220" s="73">
        <f>ROUND(ROUND(D220,2)*ROUND(E220,2),2)</f>
        <v>0</v>
      </c>
    </row>
    <row r="221" spans="1:3" ht="12.75">
      <c r="A221" s="103"/>
      <c r="B221" s="103"/>
      <c r="C221" s="104"/>
    </row>
    <row r="222" spans="1:3" ht="38.25">
      <c r="A222" s="103" t="s">
        <v>616</v>
      </c>
      <c r="B222" s="103" t="s">
        <v>617</v>
      </c>
      <c r="C222" s="104" t="s">
        <v>618</v>
      </c>
    </row>
    <row r="223" spans="1:6" ht="12.75">
      <c r="A223" s="86"/>
      <c r="B223" s="86"/>
      <c r="C223" s="122" t="s">
        <v>411</v>
      </c>
      <c r="D223" s="197">
        <v>1</v>
      </c>
      <c r="E223" s="399"/>
      <c r="F223" s="73">
        <f>ROUND(ROUND(D223,2)*ROUND(E223,2),2)</f>
        <v>0</v>
      </c>
    </row>
    <row r="224" spans="1:3" ht="12.75">
      <c r="A224" s="103"/>
      <c r="B224" s="103"/>
      <c r="C224" s="104"/>
    </row>
    <row r="225" spans="1:3" ht="12.75">
      <c r="A225" s="103" t="s">
        <v>619</v>
      </c>
      <c r="B225" s="103" t="s">
        <v>407</v>
      </c>
      <c r="C225" s="104" t="s">
        <v>17</v>
      </c>
    </row>
    <row r="226" spans="1:6" ht="12.75">
      <c r="A226" s="103"/>
      <c r="B226" s="103"/>
      <c r="C226" s="121" t="s">
        <v>89</v>
      </c>
      <c r="D226" s="72">
        <v>15</v>
      </c>
      <c r="E226" s="414">
        <v>57</v>
      </c>
      <c r="F226" s="73">
        <f>ROUND(ROUND(D226,2)*ROUND(E226,2),2)</f>
        <v>855</v>
      </c>
    </row>
    <row r="227" spans="1:6" ht="12.75">
      <c r="A227" s="89"/>
      <c r="B227" s="89"/>
      <c r="C227" s="123"/>
      <c r="D227" s="198"/>
      <c r="E227" s="91"/>
      <c r="F227" s="92"/>
    </row>
    <row r="228" spans="1:4" ht="12.75">
      <c r="A228" s="86"/>
      <c r="B228" s="86"/>
      <c r="C228" s="122"/>
      <c r="D228" s="197"/>
    </row>
    <row r="229" spans="1:6" ht="12.75">
      <c r="A229" s="84" t="s">
        <v>511</v>
      </c>
      <c r="B229" s="84"/>
      <c r="C229" s="93" t="s">
        <v>620</v>
      </c>
      <c r="F229" s="94">
        <f>IF(SUM(F220:F228)&gt;0,SUM(F220:F228)," ")</f>
        <v>855</v>
      </c>
    </row>
    <row r="230" spans="1:6" ht="12.75">
      <c r="A230" s="199"/>
      <c r="B230" s="199"/>
      <c r="C230" s="200"/>
      <c r="F230" s="102"/>
    </row>
    <row r="231" spans="1:3" ht="12.75">
      <c r="A231" s="201"/>
      <c r="B231" s="201"/>
      <c r="C231" s="202"/>
    </row>
  </sheetData>
  <sheetProtection password="E637" sheet="1" formatCells="0" formatColumns="0" formatRows="0" selectLockedCells="1"/>
  <mergeCells count="2">
    <mergeCell ref="B2:E2"/>
    <mergeCell ref="C10:E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31"/>
  <sheetViews>
    <sheetView zoomScalePageLayoutView="0" workbookViewId="0" topLeftCell="A1">
      <selection activeCell="E117" sqref="E117"/>
    </sheetView>
  </sheetViews>
  <sheetFormatPr defaultColWidth="9.00390625" defaultRowHeight="12.75"/>
  <cols>
    <col min="3" max="3" width="31.875" style="0" customWidth="1"/>
    <col min="6" max="6" width="13.625" style="0" customWidth="1"/>
  </cols>
  <sheetData>
    <row r="1" spans="1:6" ht="12.75">
      <c r="A1" s="69" t="s">
        <v>311</v>
      </c>
      <c r="B1" s="451" t="s">
        <v>312</v>
      </c>
      <c r="C1" s="451"/>
      <c r="D1" s="451"/>
      <c r="E1" s="451"/>
      <c r="F1" s="70"/>
    </row>
    <row r="2" spans="1:6" ht="12.75">
      <c r="A2" s="69"/>
      <c r="B2" s="70"/>
      <c r="C2" s="71"/>
      <c r="D2" s="72"/>
      <c r="E2" s="72"/>
      <c r="F2" s="73"/>
    </row>
    <row r="3" spans="1:6" ht="12.75">
      <c r="A3" s="69"/>
      <c r="B3" s="70" t="s">
        <v>313</v>
      </c>
      <c r="C3" s="71"/>
      <c r="D3" s="72"/>
      <c r="E3" s="72"/>
      <c r="F3" s="73"/>
    </row>
    <row r="4" spans="1:6" ht="12.75">
      <c r="A4" s="69"/>
      <c r="B4" s="69"/>
      <c r="C4" s="74"/>
      <c r="D4" s="72"/>
      <c r="E4" s="75"/>
      <c r="F4" s="73"/>
    </row>
    <row r="5" spans="1:6" ht="12.75">
      <c r="A5" s="69" t="s">
        <v>314</v>
      </c>
      <c r="B5" s="70" t="s">
        <v>315</v>
      </c>
      <c r="C5" s="76"/>
      <c r="D5" s="77"/>
      <c r="E5" s="77"/>
      <c r="F5" s="78"/>
    </row>
    <row r="6" spans="1:6" ht="12.75">
      <c r="A6" s="69" t="s">
        <v>316</v>
      </c>
      <c r="B6" s="70" t="s">
        <v>317</v>
      </c>
      <c r="C6" s="76"/>
      <c r="D6" s="77"/>
      <c r="E6" s="77"/>
      <c r="F6" s="78"/>
    </row>
    <row r="7" spans="1:6" ht="12.75">
      <c r="A7" s="69" t="s">
        <v>318</v>
      </c>
      <c r="B7" s="70" t="s">
        <v>319</v>
      </c>
      <c r="C7" s="79"/>
      <c r="D7" s="77"/>
      <c r="E7" s="77"/>
      <c r="F7" s="78"/>
    </row>
    <row r="8" spans="1:6" ht="12.75">
      <c r="A8" s="69"/>
      <c r="B8" s="69"/>
      <c r="C8" s="79"/>
      <c r="D8" s="77"/>
      <c r="E8" s="77"/>
      <c r="F8" s="78"/>
    </row>
    <row r="9" spans="1:6" ht="12.75">
      <c r="A9" s="69"/>
      <c r="B9" s="69"/>
      <c r="C9" s="79"/>
      <c r="D9" s="77"/>
      <c r="E9" s="77"/>
      <c r="F9" s="78"/>
    </row>
    <row r="10" spans="1:6" ht="15.75">
      <c r="A10" s="69"/>
      <c r="B10" s="69"/>
      <c r="C10" s="452" t="s">
        <v>320</v>
      </c>
      <c r="D10" s="452"/>
      <c r="E10" s="452"/>
      <c r="F10" s="78"/>
    </row>
    <row r="11" spans="1:6" ht="12.75">
      <c r="A11" s="80"/>
      <c r="B11" s="80"/>
      <c r="C11" s="81"/>
      <c r="D11" s="82"/>
      <c r="E11" s="72"/>
      <c r="F11" s="73"/>
    </row>
    <row r="12" spans="1:6" ht="18">
      <c r="A12" s="80"/>
      <c r="B12" s="80"/>
      <c r="C12" s="83" t="s">
        <v>321</v>
      </c>
      <c r="D12" s="82"/>
      <c r="E12" s="72"/>
      <c r="F12" s="73"/>
    </row>
    <row r="13" spans="1:6" ht="12.75">
      <c r="A13" s="80"/>
      <c r="B13" s="80"/>
      <c r="C13" s="81"/>
      <c r="D13" s="82"/>
      <c r="E13" s="72"/>
      <c r="F13" s="73"/>
    </row>
    <row r="14" spans="1:6" ht="12.75">
      <c r="A14" s="84" t="s">
        <v>322</v>
      </c>
      <c r="B14" s="85" t="s">
        <v>50</v>
      </c>
      <c r="C14" s="86"/>
      <c r="D14" s="82"/>
      <c r="E14" s="72"/>
      <c r="F14" s="73" t="str">
        <f>F53</f>
        <v> </v>
      </c>
    </row>
    <row r="15" spans="1:6" ht="12.75">
      <c r="A15" s="84" t="s">
        <v>323</v>
      </c>
      <c r="B15" s="85" t="s">
        <v>325</v>
      </c>
      <c r="C15" s="86"/>
      <c r="D15" s="82"/>
      <c r="E15" s="72"/>
      <c r="F15" s="73" t="str">
        <f>F68</f>
        <v> </v>
      </c>
    </row>
    <row r="16" spans="1:6" ht="12.75">
      <c r="A16" s="84" t="s">
        <v>324</v>
      </c>
      <c r="B16" s="85" t="s">
        <v>327</v>
      </c>
      <c r="C16" s="86"/>
      <c r="D16" s="82"/>
      <c r="E16" s="72"/>
      <c r="F16" s="73" t="str">
        <f>F83</f>
        <v> </v>
      </c>
    </row>
    <row r="17" spans="1:6" ht="12.75">
      <c r="A17" s="84" t="s">
        <v>326</v>
      </c>
      <c r="B17" s="85" t="s">
        <v>329</v>
      </c>
      <c r="C17" s="86"/>
      <c r="D17" s="82"/>
      <c r="E17" s="72"/>
      <c r="F17" s="73" t="str">
        <f>F98</f>
        <v> </v>
      </c>
    </row>
    <row r="18" spans="1:6" ht="12.75">
      <c r="A18" s="84" t="s">
        <v>328</v>
      </c>
      <c r="B18" s="85" t="s">
        <v>331</v>
      </c>
      <c r="C18" s="86"/>
      <c r="D18" s="82"/>
      <c r="E18" s="72"/>
      <c r="F18" s="73" t="str">
        <f>F107</f>
        <v> </v>
      </c>
    </row>
    <row r="19" spans="1:6" ht="12.75">
      <c r="A19" s="84" t="s">
        <v>330</v>
      </c>
      <c r="B19" s="85" t="s">
        <v>333</v>
      </c>
      <c r="C19" s="86"/>
      <c r="D19" s="82"/>
      <c r="E19" s="72"/>
      <c r="F19" s="73" t="str">
        <f>F119</f>
        <v> </v>
      </c>
    </row>
    <row r="20" spans="1:6" ht="12.75">
      <c r="A20" s="87" t="s">
        <v>332</v>
      </c>
      <c r="B20" s="88" t="s">
        <v>37</v>
      </c>
      <c r="C20" s="89"/>
      <c r="D20" s="90"/>
      <c r="E20" s="91"/>
      <c r="F20" s="92">
        <f>F131</f>
        <v>3135</v>
      </c>
    </row>
    <row r="21" spans="1:6" ht="12.75">
      <c r="A21" s="84"/>
      <c r="B21" s="84"/>
      <c r="C21" s="93"/>
      <c r="D21" s="82"/>
      <c r="E21" s="72"/>
      <c r="F21" s="73"/>
    </row>
    <row r="22" spans="1:6" ht="12.75">
      <c r="A22" s="84"/>
      <c r="B22" s="84"/>
      <c r="C22" s="93" t="s">
        <v>336</v>
      </c>
      <c r="D22" s="82"/>
      <c r="E22" s="72"/>
      <c r="F22" s="73">
        <f>IF(SUM(F14:F21)&gt;0,SUM(F14:F21)," ")</f>
        <v>3135</v>
      </c>
    </row>
    <row r="23" spans="1:6" ht="12.75">
      <c r="A23" s="84"/>
      <c r="B23" s="84"/>
      <c r="C23" s="93"/>
      <c r="D23" s="82"/>
      <c r="E23" s="72"/>
      <c r="F23" s="73"/>
    </row>
    <row r="24" spans="1:6" ht="12.75">
      <c r="A24" s="84"/>
      <c r="B24" s="84"/>
      <c r="C24" s="93"/>
      <c r="D24" s="82"/>
      <c r="E24" s="72"/>
      <c r="F24" s="73"/>
    </row>
    <row r="25" spans="1:6" ht="27">
      <c r="A25" s="95" t="s">
        <v>337</v>
      </c>
      <c r="B25" s="95" t="s">
        <v>338</v>
      </c>
      <c r="C25" s="96" t="s">
        <v>339</v>
      </c>
      <c r="D25" s="97" t="s">
        <v>340</v>
      </c>
      <c r="E25" s="97" t="s">
        <v>341</v>
      </c>
      <c r="F25" s="98" t="s">
        <v>342</v>
      </c>
    </row>
    <row r="26" spans="1:6" ht="12.75">
      <c r="A26" s="80"/>
      <c r="B26" s="80"/>
      <c r="C26" s="99"/>
      <c r="D26" s="100"/>
      <c r="E26" s="101"/>
      <c r="F26" s="73"/>
    </row>
    <row r="27" spans="1:6" ht="99" customHeight="1">
      <c r="A27" s="80"/>
      <c r="B27" s="80"/>
      <c r="C27" s="93" t="s">
        <v>343</v>
      </c>
      <c r="D27" s="100"/>
      <c r="E27" s="101"/>
      <c r="F27" s="73"/>
    </row>
    <row r="28" spans="1:6" ht="12.75">
      <c r="A28" s="84"/>
      <c r="B28" s="84"/>
      <c r="C28" s="93"/>
      <c r="D28" s="72"/>
      <c r="E28" s="72"/>
      <c r="F28" s="94"/>
    </row>
    <row r="29" spans="1:6" ht="12.75">
      <c r="A29" s="84"/>
      <c r="B29" s="84"/>
      <c r="C29" s="93"/>
      <c r="D29" s="72"/>
      <c r="E29" s="72"/>
      <c r="F29" s="102"/>
    </row>
    <row r="30" spans="1:6" ht="12.75">
      <c r="A30" s="84" t="s">
        <v>322</v>
      </c>
      <c r="B30" s="84"/>
      <c r="C30" s="93" t="s">
        <v>50</v>
      </c>
      <c r="D30" s="72"/>
      <c r="E30" s="72"/>
      <c r="F30" s="102"/>
    </row>
    <row r="31" spans="1:6" ht="12.75">
      <c r="A31" s="84"/>
      <c r="B31" s="84"/>
      <c r="C31" s="93"/>
      <c r="D31" s="72"/>
      <c r="E31" s="72"/>
      <c r="F31" s="102"/>
    </row>
    <row r="32" spans="1:6" ht="65.25" customHeight="1">
      <c r="A32" s="103" t="s">
        <v>344</v>
      </c>
      <c r="B32" s="103" t="s">
        <v>345</v>
      </c>
      <c r="C32" s="104" t="s">
        <v>885</v>
      </c>
      <c r="D32" s="72"/>
      <c r="E32" s="72"/>
      <c r="F32" s="102"/>
    </row>
    <row r="33" spans="1:6" ht="12.75">
      <c r="A33" s="106"/>
      <c r="B33" s="106"/>
      <c r="C33" s="107" t="s">
        <v>347</v>
      </c>
      <c r="D33" s="110">
        <v>35</v>
      </c>
      <c r="E33" s="399"/>
      <c r="F33" s="105">
        <f>ROUND(ROUND(D33,2)*ROUND(E33,2),2)</f>
        <v>0</v>
      </c>
    </row>
    <row r="34" spans="1:6" ht="12.75">
      <c r="A34" s="84"/>
      <c r="B34" s="84"/>
      <c r="C34" s="93"/>
      <c r="D34" s="72"/>
      <c r="E34" s="72"/>
      <c r="F34" s="105"/>
    </row>
    <row r="35" spans="1:6" ht="72" customHeight="1">
      <c r="A35" s="103" t="s">
        <v>348</v>
      </c>
      <c r="B35" s="103" t="s">
        <v>349</v>
      </c>
      <c r="C35" s="104" t="s">
        <v>886</v>
      </c>
      <c r="D35" s="72"/>
      <c r="E35" s="72"/>
      <c r="F35" s="105"/>
    </row>
    <row r="36" spans="1:6" ht="12.75">
      <c r="A36" s="106"/>
      <c r="B36" s="106"/>
      <c r="C36" s="107" t="s">
        <v>347</v>
      </c>
      <c r="D36" s="110">
        <v>495</v>
      </c>
      <c r="E36" s="399"/>
      <c r="F36" s="105">
        <f>ROUND(ROUND(D36,2)*ROUND(E36,2),2)</f>
        <v>0</v>
      </c>
    </row>
    <row r="37" spans="1:6" ht="12.75">
      <c r="A37" s="86"/>
      <c r="B37" s="86"/>
      <c r="C37" s="86"/>
      <c r="D37" s="86"/>
      <c r="E37" s="86"/>
      <c r="F37" s="105"/>
    </row>
    <row r="38" spans="1:6" ht="30.75" customHeight="1">
      <c r="A38" s="114" t="s">
        <v>350</v>
      </c>
      <c r="B38" s="114" t="s">
        <v>351</v>
      </c>
      <c r="C38" s="104" t="s">
        <v>352</v>
      </c>
      <c r="D38" s="72"/>
      <c r="E38" s="72"/>
      <c r="F38" s="105"/>
    </row>
    <row r="39" spans="1:6" ht="12.75">
      <c r="A39" s="106"/>
      <c r="B39" s="106"/>
      <c r="C39" s="107" t="s">
        <v>353</v>
      </c>
      <c r="D39" s="110">
        <v>115</v>
      </c>
      <c r="E39" s="399"/>
      <c r="F39" s="105">
        <f>ROUND(ROUND(D39,2)*ROUND(E39,2),2)</f>
        <v>0</v>
      </c>
    </row>
    <row r="40" spans="1:6" ht="12.75">
      <c r="A40" s="86"/>
      <c r="B40" s="86"/>
      <c r="C40" s="86"/>
      <c r="D40" s="86"/>
      <c r="E40" s="86"/>
      <c r="F40" s="105"/>
    </row>
    <row r="41" spans="1:6" ht="56.25" customHeight="1">
      <c r="A41" s="114" t="s">
        <v>354</v>
      </c>
      <c r="B41" s="114" t="s">
        <v>356</v>
      </c>
      <c r="C41" s="104" t="s">
        <v>357</v>
      </c>
      <c r="D41" s="72"/>
      <c r="E41" s="72"/>
      <c r="F41" s="105"/>
    </row>
    <row r="42" spans="1:6" ht="12.75">
      <c r="A42" s="106"/>
      <c r="B42" s="106"/>
      <c r="C42" s="107" t="s">
        <v>347</v>
      </c>
      <c r="D42" s="110">
        <v>12</v>
      </c>
      <c r="E42" s="399"/>
      <c r="F42" s="105">
        <f>ROUND(ROUND(D42,2)*ROUND(E42,2),2)</f>
        <v>0</v>
      </c>
    </row>
    <row r="43" spans="1:6" ht="12.75">
      <c r="A43" s="106"/>
      <c r="B43" s="106"/>
      <c r="C43" s="107"/>
      <c r="D43" s="110"/>
      <c r="E43" s="72"/>
      <c r="F43" s="105"/>
    </row>
    <row r="44" spans="1:6" ht="54" customHeight="1">
      <c r="A44" s="114" t="s">
        <v>355</v>
      </c>
      <c r="B44" s="114" t="s">
        <v>359</v>
      </c>
      <c r="C44" s="104" t="s">
        <v>360</v>
      </c>
      <c r="D44" s="72"/>
      <c r="E44" s="72"/>
      <c r="F44" s="105"/>
    </row>
    <row r="45" spans="1:6" ht="12.75">
      <c r="A45" s="106"/>
      <c r="B45" s="106"/>
      <c r="C45" s="107" t="s">
        <v>347</v>
      </c>
      <c r="D45" s="110">
        <v>265</v>
      </c>
      <c r="E45" s="399"/>
      <c r="F45" s="105">
        <f>ROUND(ROUND(D45,2)*ROUND(E45,2),2)</f>
        <v>0</v>
      </c>
    </row>
    <row r="46" spans="1:6" ht="12.75">
      <c r="A46" s="106"/>
      <c r="B46" s="106"/>
      <c r="C46" s="107"/>
      <c r="D46" s="110"/>
      <c r="E46" s="72"/>
      <c r="F46" s="105"/>
    </row>
    <row r="47" spans="1:6" ht="45" customHeight="1">
      <c r="A47" s="114" t="s">
        <v>358</v>
      </c>
      <c r="B47" s="114" t="s">
        <v>362</v>
      </c>
      <c r="C47" s="104" t="s">
        <v>363</v>
      </c>
      <c r="D47" s="72"/>
      <c r="E47" s="72"/>
      <c r="F47" s="105"/>
    </row>
    <row r="48" spans="1:6" ht="12.75">
      <c r="A48" s="106"/>
      <c r="B48" s="106"/>
      <c r="C48" s="107" t="s">
        <v>347</v>
      </c>
      <c r="D48" s="110">
        <v>125</v>
      </c>
      <c r="E48" s="399"/>
      <c r="F48" s="105">
        <f>ROUND(ROUND(D48,2)*ROUND(E48,2),2)</f>
        <v>0</v>
      </c>
    </row>
    <row r="49" spans="1:6" ht="12.75">
      <c r="A49" s="86"/>
      <c r="B49" s="86"/>
      <c r="C49" s="86"/>
      <c r="D49" s="86"/>
      <c r="E49" s="86"/>
      <c r="F49" s="105"/>
    </row>
    <row r="50" spans="1:6" ht="31.5" customHeight="1">
      <c r="A50" s="114" t="s">
        <v>361</v>
      </c>
      <c r="B50" s="114" t="s">
        <v>364</v>
      </c>
      <c r="C50" s="104" t="s">
        <v>365</v>
      </c>
      <c r="D50" s="72"/>
      <c r="E50" s="72"/>
      <c r="F50" s="105"/>
    </row>
    <row r="51" spans="1:6" ht="12.75">
      <c r="A51" s="106"/>
      <c r="B51" s="106"/>
      <c r="C51" s="107" t="s">
        <v>353</v>
      </c>
      <c r="D51" s="110">
        <v>75</v>
      </c>
      <c r="E51" s="399"/>
      <c r="F51" s="105">
        <f>ROUND(ROUND(D51,2)*ROUND(E51,2),2)</f>
        <v>0</v>
      </c>
    </row>
    <row r="52" spans="1:6" ht="12.75">
      <c r="A52" s="111"/>
      <c r="B52" s="111"/>
      <c r="C52" s="112"/>
      <c r="D52" s="91"/>
      <c r="E52" s="91"/>
      <c r="F52" s="113"/>
    </row>
    <row r="53" spans="1:6" ht="19.5" customHeight="1">
      <c r="A53" s="84" t="s">
        <v>322</v>
      </c>
      <c r="B53" s="84"/>
      <c r="C53" s="93" t="s">
        <v>366</v>
      </c>
      <c r="D53" s="72"/>
      <c r="E53" s="72"/>
      <c r="F53" s="94" t="str">
        <f>IF(SUM(F32:F52)&gt;0,SUM(F32:F52)," ")</f>
        <v> </v>
      </c>
    </row>
    <row r="54" spans="1:6" ht="12.75">
      <c r="A54" s="84"/>
      <c r="B54" s="84"/>
      <c r="C54" s="93"/>
      <c r="D54" s="72"/>
      <c r="E54" s="72"/>
      <c r="F54" s="94"/>
    </row>
    <row r="55" spans="1:6" ht="12.75">
      <c r="A55" s="84"/>
      <c r="B55" s="84"/>
      <c r="C55" s="93"/>
      <c r="D55" s="72"/>
      <c r="E55" s="72"/>
      <c r="F55" s="102"/>
    </row>
    <row r="56" spans="1:6" ht="18" customHeight="1">
      <c r="A56" s="84" t="s">
        <v>323</v>
      </c>
      <c r="B56" s="84"/>
      <c r="C56" s="93" t="s">
        <v>325</v>
      </c>
      <c r="D56" s="72"/>
      <c r="E56" s="72"/>
      <c r="F56" s="102"/>
    </row>
    <row r="57" spans="1:6" ht="12.75">
      <c r="A57" s="84"/>
      <c r="B57" s="84"/>
      <c r="C57" s="93"/>
      <c r="D57" s="72"/>
      <c r="E57" s="72"/>
      <c r="F57" s="102"/>
    </row>
    <row r="58" spans="1:6" ht="28.5" customHeight="1">
      <c r="A58" s="103" t="s">
        <v>367</v>
      </c>
      <c r="B58" s="103" t="s">
        <v>240</v>
      </c>
      <c r="C58" s="104" t="s">
        <v>368</v>
      </c>
      <c r="D58" s="72"/>
      <c r="E58" s="72"/>
      <c r="F58" s="102"/>
    </row>
    <row r="59" spans="1:6" ht="12.75">
      <c r="A59" s="106"/>
      <c r="B59" s="106"/>
      <c r="C59" s="107" t="s">
        <v>353</v>
      </c>
      <c r="D59" s="110">
        <v>105</v>
      </c>
      <c r="E59" s="399"/>
      <c r="F59" s="105">
        <f>ROUND(ROUND(D59,2)*ROUND(E59,2),2)</f>
        <v>0</v>
      </c>
    </row>
    <row r="60" spans="1:6" ht="12.75">
      <c r="A60" s="84"/>
      <c r="B60" s="84"/>
      <c r="C60" s="93"/>
      <c r="D60" s="72"/>
      <c r="E60" s="72"/>
      <c r="F60" s="105"/>
    </row>
    <row r="61" spans="1:6" ht="66.75" customHeight="1">
      <c r="A61" s="103" t="s">
        <v>369</v>
      </c>
      <c r="B61" s="103" t="s">
        <v>370</v>
      </c>
      <c r="C61" s="104" t="s">
        <v>371</v>
      </c>
      <c r="D61" s="72"/>
      <c r="E61" s="72"/>
      <c r="F61" s="105"/>
    </row>
    <row r="62" spans="1:6" ht="12.75">
      <c r="A62" s="106"/>
      <c r="B62" s="106"/>
      <c r="C62" s="107" t="s">
        <v>353</v>
      </c>
      <c r="D62" s="110">
        <v>303</v>
      </c>
      <c r="E62" s="399"/>
      <c r="F62" s="105">
        <f>ROUND(ROUND(D62,2)*ROUND(E62,2),2)</f>
        <v>0</v>
      </c>
    </row>
    <row r="63" spans="1:6" ht="12.75">
      <c r="A63" s="84"/>
      <c r="B63" s="84"/>
      <c r="C63" s="93"/>
      <c r="D63" s="72"/>
      <c r="E63" s="72"/>
      <c r="F63" s="105"/>
    </row>
    <row r="64" spans="1:6" ht="25.5">
      <c r="A64" s="103" t="s">
        <v>372</v>
      </c>
      <c r="B64" s="103" t="s">
        <v>373</v>
      </c>
      <c r="C64" s="104" t="s">
        <v>374</v>
      </c>
      <c r="D64" s="72"/>
      <c r="E64" s="72"/>
      <c r="F64" s="105"/>
    </row>
    <row r="65" spans="1:6" ht="12.75">
      <c r="A65" s="106"/>
      <c r="B65" s="106"/>
      <c r="C65" s="107" t="s">
        <v>375</v>
      </c>
      <c r="D65" s="110">
        <v>145</v>
      </c>
      <c r="E65" s="399"/>
      <c r="F65" s="105">
        <f>ROUND(ROUND(D65,2)*ROUND(E65,2),2)</f>
        <v>0</v>
      </c>
    </row>
    <row r="66" spans="1:6" ht="12.75">
      <c r="A66" s="84"/>
      <c r="B66" s="84"/>
      <c r="C66" s="93"/>
      <c r="D66" s="72"/>
      <c r="E66" s="72"/>
      <c r="F66" s="102"/>
    </row>
    <row r="67" spans="1:6" ht="12.75">
      <c r="A67" s="111"/>
      <c r="B67" s="111"/>
      <c r="C67" s="112"/>
      <c r="D67" s="91"/>
      <c r="E67" s="91"/>
      <c r="F67" s="113"/>
    </row>
    <row r="68" spans="1:6" ht="20.25" customHeight="1">
      <c r="A68" s="84" t="s">
        <v>323</v>
      </c>
      <c r="B68" s="84"/>
      <c r="C68" s="93" t="s">
        <v>376</v>
      </c>
      <c r="D68" s="72"/>
      <c r="E68" s="72"/>
      <c r="F68" s="94" t="str">
        <f>IF(SUM(F58:F67)&gt;0,SUM(F58:F67)," ")</f>
        <v> </v>
      </c>
    </row>
    <row r="69" spans="1:6" ht="12.75">
      <c r="A69" s="103"/>
      <c r="B69" s="103"/>
      <c r="C69" s="104"/>
      <c r="D69" s="72"/>
      <c r="E69" s="72"/>
      <c r="F69" s="102"/>
    </row>
    <row r="70" spans="1:6" ht="12.75">
      <c r="A70" s="103"/>
      <c r="B70" s="103"/>
      <c r="C70" s="104"/>
      <c r="D70" s="72"/>
      <c r="E70" s="72"/>
      <c r="F70" s="102"/>
    </row>
    <row r="71" spans="1:6" ht="12.75">
      <c r="A71" s="103"/>
      <c r="B71" s="103"/>
      <c r="C71" s="104"/>
      <c r="D71" s="72"/>
      <c r="E71" s="72"/>
      <c r="F71" s="102"/>
    </row>
    <row r="72" spans="1:6" ht="15" customHeight="1">
      <c r="A72" s="84" t="s">
        <v>324</v>
      </c>
      <c r="B72" s="84"/>
      <c r="C72" s="93" t="s">
        <v>377</v>
      </c>
      <c r="D72" s="72"/>
      <c r="E72" s="72"/>
      <c r="F72" s="102"/>
    </row>
    <row r="73" spans="1:6" ht="12.75">
      <c r="A73" s="84"/>
      <c r="B73" s="84"/>
      <c r="C73" s="93"/>
      <c r="D73" s="72"/>
      <c r="E73" s="72"/>
      <c r="F73" s="102"/>
    </row>
    <row r="74" spans="1:6" ht="55.5" customHeight="1">
      <c r="A74" s="103" t="s">
        <v>378</v>
      </c>
      <c r="B74" s="103" t="s">
        <v>242</v>
      </c>
      <c r="C74" s="104" t="s">
        <v>379</v>
      </c>
      <c r="D74" s="72"/>
      <c r="E74" s="72"/>
      <c r="F74" s="73" t="str">
        <f>IF(OR(ISBLANK(D74),ISBLANK(E74))," ",KOLIC*CENA)</f>
        <v> </v>
      </c>
    </row>
    <row r="75" spans="1:6" ht="12.75">
      <c r="A75" s="106"/>
      <c r="B75" s="106"/>
      <c r="C75" s="107" t="s">
        <v>244</v>
      </c>
      <c r="D75" s="108">
        <v>2050</v>
      </c>
      <c r="E75" s="399"/>
      <c r="F75" s="105">
        <f>ROUND(ROUND(D75,2)*ROUND(E75,2),2)</f>
        <v>0</v>
      </c>
    </row>
    <row r="76" spans="1:6" ht="12.75">
      <c r="A76" s="84"/>
      <c r="B76" s="84"/>
      <c r="C76" s="93"/>
      <c r="D76" s="72"/>
      <c r="E76" s="72"/>
      <c r="F76" s="105"/>
    </row>
    <row r="77" spans="1:6" ht="55.5" customHeight="1">
      <c r="A77" s="103" t="s">
        <v>380</v>
      </c>
      <c r="B77" s="103" t="s">
        <v>381</v>
      </c>
      <c r="C77" s="104" t="s">
        <v>382</v>
      </c>
      <c r="D77" s="72"/>
      <c r="E77" s="72"/>
      <c r="F77" s="105"/>
    </row>
    <row r="78" spans="1:6" ht="12.75">
      <c r="A78" s="106"/>
      <c r="B78" s="106"/>
      <c r="C78" s="107" t="s">
        <v>244</v>
      </c>
      <c r="D78" s="108">
        <v>1950</v>
      </c>
      <c r="E78" s="399"/>
      <c r="F78" s="105">
        <f>ROUND(ROUND(D78,2)*ROUND(E78,2),2)</f>
        <v>0</v>
      </c>
    </row>
    <row r="79" spans="1:6" ht="12.75">
      <c r="A79" s="103"/>
      <c r="B79" s="103"/>
      <c r="C79" s="104"/>
      <c r="D79" s="72"/>
      <c r="E79" s="72"/>
      <c r="F79" s="105"/>
    </row>
    <row r="80" spans="1:6" ht="70.5" customHeight="1">
      <c r="A80" s="103" t="s">
        <v>383</v>
      </c>
      <c r="B80" s="103" t="s">
        <v>384</v>
      </c>
      <c r="C80" s="104" t="s">
        <v>385</v>
      </c>
      <c r="D80" s="72"/>
      <c r="E80" s="72"/>
      <c r="F80" s="105"/>
    </row>
    <row r="81" spans="1:6" ht="12.75">
      <c r="A81" s="106"/>
      <c r="B81" s="106"/>
      <c r="C81" s="107" t="s">
        <v>244</v>
      </c>
      <c r="D81" s="108">
        <v>4835</v>
      </c>
      <c r="E81" s="399"/>
      <c r="F81" s="105">
        <f>ROUND(ROUND(D81,2)*ROUND(E81,2),2)</f>
        <v>0</v>
      </c>
    </row>
    <row r="82" spans="1:6" ht="12.75">
      <c r="A82" s="111"/>
      <c r="B82" s="111"/>
      <c r="C82" s="112"/>
      <c r="D82" s="91"/>
      <c r="E82" s="91"/>
      <c r="F82" s="113"/>
    </row>
    <row r="83" spans="1:6" ht="31.5" customHeight="1">
      <c r="A83" s="84" t="s">
        <v>324</v>
      </c>
      <c r="B83" s="84"/>
      <c r="C83" s="93" t="s">
        <v>386</v>
      </c>
      <c r="D83" s="72"/>
      <c r="E83" s="72"/>
      <c r="F83" s="94" t="str">
        <f>IF(SUM(F75:F82)&gt;0,SUM(F75:F82)," ")</f>
        <v> </v>
      </c>
    </row>
    <row r="84" spans="1:6" ht="12.75">
      <c r="A84" s="84"/>
      <c r="B84" s="84"/>
      <c r="C84" s="93"/>
      <c r="D84" s="72"/>
      <c r="E84" s="72"/>
      <c r="F84" s="94"/>
    </row>
    <row r="85" spans="1:6" ht="12.75">
      <c r="A85" s="84"/>
      <c r="B85" s="84"/>
      <c r="C85" s="93"/>
      <c r="D85" s="72"/>
      <c r="E85" s="72"/>
      <c r="F85" s="94"/>
    </row>
    <row r="86" spans="1:6" ht="12.75">
      <c r="A86" s="103"/>
      <c r="B86" s="103"/>
      <c r="C86" s="104"/>
      <c r="D86" s="72"/>
      <c r="E86" s="72"/>
      <c r="F86" s="102"/>
    </row>
    <row r="87" spans="1:6" ht="21" customHeight="1">
      <c r="A87" s="84" t="s">
        <v>326</v>
      </c>
      <c r="B87" s="84"/>
      <c r="C87" s="93" t="s">
        <v>329</v>
      </c>
      <c r="D87" s="72"/>
      <c r="E87" s="72"/>
      <c r="F87" s="102"/>
    </row>
    <row r="88" spans="1:6" ht="12.75">
      <c r="A88" s="84"/>
      <c r="B88" s="84"/>
      <c r="C88" s="93"/>
      <c r="D88" s="72"/>
      <c r="E88" s="72"/>
      <c r="F88" s="102"/>
    </row>
    <row r="89" spans="1:6" ht="45.75" customHeight="1">
      <c r="A89" s="103" t="s">
        <v>387</v>
      </c>
      <c r="B89" s="103" t="s">
        <v>388</v>
      </c>
      <c r="C89" s="115" t="s">
        <v>389</v>
      </c>
      <c r="D89" s="72"/>
      <c r="E89" s="72"/>
      <c r="F89" s="102"/>
    </row>
    <row r="90" spans="1:6" ht="12.75">
      <c r="A90" s="106"/>
      <c r="B90" s="106"/>
      <c r="C90" s="107" t="s">
        <v>347</v>
      </c>
      <c r="D90" s="110">
        <v>9.75</v>
      </c>
      <c r="E90" s="399"/>
      <c r="F90" s="105">
        <f>ROUND(ROUND(D90,2)*ROUND(E90,2),2)</f>
        <v>0</v>
      </c>
    </row>
    <row r="91" spans="1:6" ht="12.75">
      <c r="A91" s="84"/>
      <c r="B91" s="84"/>
      <c r="C91" s="93"/>
      <c r="D91" s="72"/>
      <c r="E91" s="72"/>
      <c r="F91" s="105"/>
    </row>
    <row r="92" spans="1:6" ht="57" customHeight="1">
      <c r="A92" s="103" t="s">
        <v>390</v>
      </c>
      <c r="B92" s="103" t="s">
        <v>248</v>
      </c>
      <c r="C92" s="115" t="s">
        <v>391</v>
      </c>
      <c r="D92" s="72"/>
      <c r="E92" s="72"/>
      <c r="F92" s="105"/>
    </row>
    <row r="93" spans="1:6" ht="12.75">
      <c r="A93" s="106"/>
      <c r="B93" s="106"/>
      <c r="C93" s="107" t="s">
        <v>347</v>
      </c>
      <c r="D93" s="110">
        <v>35.25</v>
      </c>
      <c r="E93" s="399"/>
      <c r="F93" s="105">
        <f>ROUND(ROUND(D93,2)*ROUND(E93,2),2)</f>
        <v>0</v>
      </c>
    </row>
    <row r="94" spans="1:6" ht="12.75">
      <c r="A94" s="84"/>
      <c r="B94" s="84"/>
      <c r="C94" s="93"/>
      <c r="D94" s="72"/>
      <c r="E94" s="72"/>
      <c r="F94" s="105"/>
    </row>
    <row r="95" spans="1:6" ht="60" customHeight="1">
      <c r="A95" s="103" t="s">
        <v>392</v>
      </c>
      <c r="B95" s="103" t="s">
        <v>248</v>
      </c>
      <c r="C95" s="115" t="s">
        <v>393</v>
      </c>
      <c r="D95" s="72"/>
      <c r="E95" s="72"/>
      <c r="F95" s="105"/>
    </row>
    <row r="96" spans="1:6" ht="12.75">
      <c r="A96" s="106"/>
      <c r="B96" s="106"/>
      <c r="C96" s="107" t="s">
        <v>347</v>
      </c>
      <c r="D96" s="110">
        <v>63.5</v>
      </c>
      <c r="E96" s="399"/>
      <c r="F96" s="105">
        <f>ROUND(ROUND(D96,2)*ROUND(E96,2),2)</f>
        <v>0</v>
      </c>
    </row>
    <row r="97" spans="1:6" ht="12.75">
      <c r="A97" s="111"/>
      <c r="B97" s="111"/>
      <c r="C97" s="112"/>
      <c r="D97" s="91"/>
      <c r="E97" s="91"/>
      <c r="F97" s="113"/>
    </row>
    <row r="98" spans="1:6" ht="29.25" customHeight="1">
      <c r="A98" s="84" t="s">
        <v>326</v>
      </c>
      <c r="B98" s="84"/>
      <c r="C98" s="93" t="s">
        <v>394</v>
      </c>
      <c r="D98" s="72"/>
      <c r="E98" s="72"/>
      <c r="F98" s="94" t="str">
        <f>IF(SUM(F89:F97),SUM(F89:F97)," ")</f>
        <v> </v>
      </c>
    </row>
    <row r="99" spans="1:6" ht="12.75">
      <c r="A99" s="84"/>
      <c r="B99" s="84"/>
      <c r="C99" s="93"/>
      <c r="D99" s="72"/>
      <c r="E99" s="72"/>
      <c r="F99" s="94"/>
    </row>
    <row r="100" spans="1:6" ht="12.75">
      <c r="A100" s="84"/>
      <c r="B100" s="84"/>
      <c r="C100" s="93"/>
      <c r="D100" s="72"/>
      <c r="E100" s="72"/>
      <c r="F100" s="94"/>
    </row>
    <row r="101" spans="1:6" ht="12.75">
      <c r="A101" s="84"/>
      <c r="B101" s="84"/>
      <c r="C101" s="93"/>
      <c r="D101" s="72"/>
      <c r="E101" s="72"/>
      <c r="F101" s="94"/>
    </row>
    <row r="102" spans="1:6" ht="16.5" customHeight="1">
      <c r="A102" s="84" t="s">
        <v>328</v>
      </c>
      <c r="B102" s="84"/>
      <c r="C102" s="93" t="s">
        <v>331</v>
      </c>
      <c r="D102" s="72"/>
      <c r="E102" s="72"/>
      <c r="F102" s="102"/>
    </row>
    <row r="103" spans="1:6" ht="12.75">
      <c r="A103" s="84"/>
      <c r="B103" s="84"/>
      <c r="C103" s="93"/>
      <c r="D103" s="72"/>
      <c r="E103" s="72"/>
      <c r="F103" s="102"/>
    </row>
    <row r="104" spans="1:6" ht="84.75" customHeight="1">
      <c r="A104" s="116" t="s">
        <v>395</v>
      </c>
      <c r="B104" s="116"/>
      <c r="C104" s="117" t="s">
        <v>887</v>
      </c>
      <c r="D104" s="72"/>
      <c r="E104" s="118"/>
      <c r="F104" s="119"/>
    </row>
    <row r="105" spans="1:6" ht="12.75">
      <c r="A105" s="106"/>
      <c r="B105" s="106"/>
      <c r="C105" s="107" t="s">
        <v>397</v>
      </c>
      <c r="D105" s="108">
        <v>53</v>
      </c>
      <c r="E105" s="400"/>
      <c r="F105" s="105">
        <f>ROUND(ROUND(D105,2)*ROUND(E105,2),2)</f>
        <v>0</v>
      </c>
    </row>
    <row r="106" spans="1:6" ht="12.75">
      <c r="A106" s="111"/>
      <c r="B106" s="111"/>
      <c r="C106" s="112"/>
      <c r="D106" s="91"/>
      <c r="E106" s="91"/>
      <c r="F106" s="113"/>
    </row>
    <row r="107" spans="1:6" ht="15.75" customHeight="1">
      <c r="A107" s="84" t="s">
        <v>328</v>
      </c>
      <c r="B107" s="84"/>
      <c r="C107" s="93" t="s">
        <v>398</v>
      </c>
      <c r="D107" s="72"/>
      <c r="E107" s="72"/>
      <c r="F107" s="94" t="str">
        <f>IF(SUM(F104:F106),SUM(F104:F106)," ")</f>
        <v> </v>
      </c>
    </row>
    <row r="108" spans="1:6" ht="12.75">
      <c r="A108" s="84"/>
      <c r="B108" s="84"/>
      <c r="C108" s="93"/>
      <c r="D108" s="72"/>
      <c r="E108" s="72"/>
      <c r="F108" s="94"/>
    </row>
    <row r="109" spans="1:6" ht="12.75">
      <c r="A109" s="84"/>
      <c r="B109" s="84"/>
      <c r="C109" s="93"/>
      <c r="D109" s="72"/>
      <c r="E109" s="72"/>
      <c r="F109" s="94"/>
    </row>
    <row r="110" spans="1:6" ht="12.75">
      <c r="A110" s="84"/>
      <c r="B110" s="84"/>
      <c r="C110" s="93"/>
      <c r="D110" s="72"/>
      <c r="E110" s="72"/>
      <c r="F110" s="94"/>
    </row>
    <row r="111" spans="1:6" ht="15" customHeight="1">
      <c r="A111" s="84" t="s">
        <v>330</v>
      </c>
      <c r="B111" s="84"/>
      <c r="C111" s="93" t="s">
        <v>333</v>
      </c>
      <c r="D111" s="72"/>
      <c r="E111" s="72"/>
      <c r="F111" s="102"/>
    </row>
    <row r="112" spans="1:6" ht="12.75">
      <c r="A112" s="84"/>
      <c r="B112" s="84"/>
      <c r="C112" s="93"/>
      <c r="D112" s="72"/>
      <c r="E112" s="72"/>
      <c r="F112" s="102"/>
    </row>
    <row r="113" spans="1:6" ht="108" customHeight="1">
      <c r="A113" s="103" t="s">
        <v>399</v>
      </c>
      <c r="B113" s="103" t="s">
        <v>400</v>
      </c>
      <c r="C113" s="120" t="s">
        <v>401</v>
      </c>
      <c r="D113" s="72"/>
      <c r="E113" s="72"/>
      <c r="F113" s="102"/>
    </row>
    <row r="114" spans="1:6" ht="12.75">
      <c r="A114" s="106"/>
      <c r="B114" s="106"/>
      <c r="C114" s="107" t="s">
        <v>375</v>
      </c>
      <c r="D114" s="110">
        <v>25.5</v>
      </c>
      <c r="E114" s="399"/>
      <c r="F114" s="105">
        <f>ROUND(ROUND(D114,2)*ROUND(E114,2),2)</f>
        <v>0</v>
      </c>
    </row>
    <row r="115" spans="1:6" ht="12.75">
      <c r="A115" s="84"/>
      <c r="B115" s="84"/>
      <c r="C115" s="93"/>
      <c r="D115" s="72"/>
      <c r="E115" s="72"/>
      <c r="F115" s="105"/>
    </row>
    <row r="116" spans="1:6" ht="93.75" customHeight="1">
      <c r="A116" s="103" t="s">
        <v>402</v>
      </c>
      <c r="B116" s="103" t="s">
        <v>403</v>
      </c>
      <c r="C116" s="120" t="s">
        <v>404</v>
      </c>
      <c r="D116" s="72"/>
      <c r="E116" s="72"/>
      <c r="F116" s="105"/>
    </row>
    <row r="117" spans="1:6" ht="12.75">
      <c r="A117" s="106"/>
      <c r="B117" s="106"/>
      <c r="C117" s="107" t="s">
        <v>375</v>
      </c>
      <c r="D117" s="110">
        <v>68</v>
      </c>
      <c r="E117" s="399"/>
      <c r="F117" s="105">
        <f>ROUND(ROUND(D117,2)*ROUND(E117,2),2)</f>
        <v>0</v>
      </c>
    </row>
    <row r="118" spans="1:6" ht="12.75">
      <c r="A118" s="111"/>
      <c r="B118" s="111"/>
      <c r="C118" s="112"/>
      <c r="D118" s="91"/>
      <c r="E118" s="91"/>
      <c r="F118" s="113"/>
    </row>
    <row r="119" spans="1:6" ht="19.5" customHeight="1">
      <c r="A119" s="84" t="s">
        <v>330</v>
      </c>
      <c r="B119" s="84"/>
      <c r="C119" s="93" t="s">
        <v>405</v>
      </c>
      <c r="D119" s="72"/>
      <c r="E119" s="72"/>
      <c r="F119" s="94" t="str">
        <f>IF(SUM(F113:F118)&gt;0,SUM(F113:F118)," ")</f>
        <v> </v>
      </c>
    </row>
    <row r="120" spans="1:6" ht="12.75">
      <c r="A120" s="84"/>
      <c r="B120" s="84"/>
      <c r="C120" s="93"/>
      <c r="D120" s="72"/>
      <c r="E120" s="72"/>
      <c r="F120" s="102"/>
    </row>
    <row r="121" spans="1:6" ht="12.75">
      <c r="A121" s="84"/>
      <c r="B121" s="84"/>
      <c r="C121" s="93"/>
      <c r="D121" s="72"/>
      <c r="E121" s="72"/>
      <c r="F121" s="102"/>
    </row>
    <row r="122" spans="1:6" ht="12.75">
      <c r="A122" s="84"/>
      <c r="B122" s="84"/>
      <c r="C122" s="93"/>
      <c r="D122" s="72"/>
      <c r="E122" s="72"/>
      <c r="F122" s="102"/>
    </row>
    <row r="123" spans="1:6" ht="21" customHeight="1">
      <c r="A123" s="84" t="s">
        <v>332</v>
      </c>
      <c r="B123" s="84"/>
      <c r="C123" s="93" t="s">
        <v>37</v>
      </c>
      <c r="D123" s="72"/>
      <c r="E123" s="72"/>
      <c r="F123" s="102"/>
    </row>
    <row r="124" spans="1:6" ht="12.75">
      <c r="A124" s="103"/>
      <c r="B124" s="103"/>
      <c r="C124" s="104"/>
      <c r="D124" s="72"/>
      <c r="E124" s="72"/>
      <c r="F124" s="109"/>
    </row>
    <row r="125" spans="1:6" ht="18" customHeight="1">
      <c r="A125" s="103" t="s">
        <v>406</v>
      </c>
      <c r="B125" s="103" t="s">
        <v>407</v>
      </c>
      <c r="C125" s="104" t="s">
        <v>17</v>
      </c>
      <c r="D125" s="72"/>
      <c r="E125" s="72"/>
      <c r="F125" s="109"/>
    </row>
    <row r="126" spans="1:6" ht="12.75">
      <c r="A126" s="103"/>
      <c r="B126" s="103"/>
      <c r="C126" s="121" t="s">
        <v>89</v>
      </c>
      <c r="D126" s="72">
        <v>35</v>
      </c>
      <c r="E126" s="72">
        <v>57</v>
      </c>
      <c r="F126" s="413">
        <f>ROUND(ROUND(D126,2)*ROUND(E126,2),2)</f>
        <v>1995</v>
      </c>
    </row>
    <row r="127" spans="1:6" ht="12.75">
      <c r="A127" s="103"/>
      <c r="B127" s="103"/>
      <c r="C127" s="104"/>
      <c r="D127" s="72"/>
      <c r="E127" s="72"/>
      <c r="F127" s="413"/>
    </row>
    <row r="128" spans="1:6" ht="17.25" customHeight="1">
      <c r="A128" s="103" t="s">
        <v>408</v>
      </c>
      <c r="B128" s="103" t="s">
        <v>409</v>
      </c>
      <c r="C128" s="104" t="s">
        <v>410</v>
      </c>
      <c r="D128" s="72"/>
      <c r="E128" s="72"/>
      <c r="F128" s="413"/>
    </row>
    <row r="129" spans="1:6" ht="12.75">
      <c r="A129" s="103"/>
      <c r="B129" s="103"/>
      <c r="C129" s="121" t="s">
        <v>89</v>
      </c>
      <c r="D129" s="72">
        <v>20</v>
      </c>
      <c r="E129" s="72">
        <v>57</v>
      </c>
      <c r="F129" s="413">
        <f>ROUND(ROUND(D129,2)*ROUND(E129,2),2)</f>
        <v>1140</v>
      </c>
    </row>
    <row r="130" spans="1:6" ht="12.75">
      <c r="A130" s="89"/>
      <c r="B130" s="89"/>
      <c r="C130" s="123"/>
      <c r="D130" s="124"/>
      <c r="E130" s="91"/>
      <c r="F130" s="92"/>
    </row>
    <row r="131" spans="1:6" ht="12.75">
      <c r="A131" s="84" t="s">
        <v>332</v>
      </c>
      <c r="B131" s="84"/>
      <c r="C131" s="93" t="s">
        <v>412</v>
      </c>
      <c r="D131" s="72"/>
      <c r="E131" s="72"/>
      <c r="F131" s="94">
        <f>IF(SUM(F124:F130)&gt;0,SUM(F124:F130)," ")</f>
        <v>3135</v>
      </c>
    </row>
  </sheetData>
  <sheetProtection password="E637" sheet="1" formatCells="0" formatColumns="0" formatRows="0" selectLockedCells="1"/>
  <mergeCells count="2">
    <mergeCell ref="B1:E1"/>
    <mergeCell ref="C10:E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119"/>
  <sheetViews>
    <sheetView zoomScalePageLayoutView="0" workbookViewId="0" topLeftCell="A105">
      <selection activeCell="E33" sqref="E33"/>
    </sheetView>
  </sheetViews>
  <sheetFormatPr defaultColWidth="9.00390625" defaultRowHeight="12.75"/>
  <cols>
    <col min="2" max="2" width="12.875" style="0" customWidth="1"/>
    <col min="3" max="3" width="34.75390625" style="0" customWidth="1"/>
    <col min="6" max="6" width="10.75390625" style="0" bestFit="1" customWidth="1"/>
  </cols>
  <sheetData>
    <row r="2" spans="1:6" ht="12.75">
      <c r="A2" s="69" t="s">
        <v>311</v>
      </c>
      <c r="B2" s="451" t="s">
        <v>312</v>
      </c>
      <c r="C2" s="451"/>
      <c r="D2" s="451"/>
      <c r="E2" s="451"/>
      <c r="F2" s="70"/>
    </row>
    <row r="3" spans="1:6" ht="12.75">
      <c r="A3" s="69"/>
      <c r="B3" s="70"/>
      <c r="C3" s="71"/>
      <c r="D3" s="72"/>
      <c r="E3" s="72"/>
      <c r="F3" s="73"/>
    </row>
    <row r="4" spans="1:6" ht="12.75">
      <c r="A4" s="69"/>
      <c r="B4" s="70" t="s">
        <v>413</v>
      </c>
      <c r="C4" s="71"/>
      <c r="D4" s="72"/>
      <c r="E4" s="72"/>
      <c r="F4" s="73"/>
    </row>
    <row r="5" spans="1:6" ht="12.75">
      <c r="A5" s="353"/>
      <c r="B5" s="353"/>
      <c r="C5" s="354"/>
      <c r="D5" s="355"/>
      <c r="E5" s="356"/>
      <c r="F5" s="357"/>
    </row>
    <row r="6" spans="1:6" ht="12.75">
      <c r="A6" s="353" t="s">
        <v>314</v>
      </c>
      <c r="B6" s="358" t="s">
        <v>315</v>
      </c>
      <c r="C6" s="359"/>
      <c r="D6" s="360"/>
      <c r="E6" s="360"/>
      <c r="F6" s="361"/>
    </row>
    <row r="7" spans="1:6" ht="12.75">
      <c r="A7" s="353" t="s">
        <v>316</v>
      </c>
      <c r="B7" s="358" t="s">
        <v>414</v>
      </c>
      <c r="C7" s="359"/>
      <c r="D7" s="360"/>
      <c r="E7" s="360"/>
      <c r="F7" s="361"/>
    </row>
    <row r="8" spans="1:6" ht="12.75">
      <c r="A8" s="353" t="s">
        <v>318</v>
      </c>
      <c r="B8" s="358" t="s">
        <v>319</v>
      </c>
      <c r="C8" s="362"/>
      <c r="D8" s="360"/>
      <c r="E8" s="360"/>
      <c r="F8" s="361"/>
    </row>
    <row r="9" spans="1:6" ht="12.75">
      <c r="A9" s="353"/>
      <c r="B9" s="353"/>
      <c r="C9" s="362"/>
      <c r="D9" s="360"/>
      <c r="E9" s="360"/>
      <c r="F9" s="361"/>
    </row>
    <row r="10" spans="1:6" ht="12.75">
      <c r="A10" s="353"/>
      <c r="B10" s="353"/>
      <c r="C10" s="362"/>
      <c r="D10" s="360"/>
      <c r="E10" s="360"/>
      <c r="F10" s="361"/>
    </row>
    <row r="11" spans="1:6" ht="15.75">
      <c r="A11" s="353"/>
      <c r="B11" s="353"/>
      <c r="C11" s="453" t="s">
        <v>320</v>
      </c>
      <c r="D11" s="453"/>
      <c r="E11" s="453"/>
      <c r="F11" s="361"/>
    </row>
    <row r="12" spans="1:6" ht="12.75">
      <c r="A12" s="363"/>
      <c r="B12" s="363"/>
      <c r="C12" s="364"/>
      <c r="D12" s="365"/>
      <c r="E12" s="355"/>
      <c r="F12" s="357"/>
    </row>
    <row r="13" spans="1:6" ht="18">
      <c r="A13" s="363"/>
      <c r="B13" s="363"/>
      <c r="C13" s="366" t="s">
        <v>321</v>
      </c>
      <c r="D13" s="365"/>
      <c r="E13" s="355"/>
      <c r="F13" s="357"/>
    </row>
    <row r="14" spans="1:6" ht="12.75">
      <c r="A14" s="84"/>
      <c r="B14" s="85"/>
      <c r="C14" s="86"/>
      <c r="D14" s="82"/>
      <c r="E14" s="72"/>
      <c r="F14" s="73"/>
    </row>
    <row r="15" spans="1:6" ht="12.75">
      <c r="A15" s="84" t="s">
        <v>322</v>
      </c>
      <c r="B15" s="85" t="s">
        <v>50</v>
      </c>
      <c r="C15" s="86"/>
      <c r="D15" s="82"/>
      <c r="E15" s="72"/>
      <c r="F15" s="73" t="str">
        <f>F50</f>
        <v> </v>
      </c>
    </row>
    <row r="16" spans="1:6" ht="12.75">
      <c r="A16" s="84" t="s">
        <v>323</v>
      </c>
      <c r="B16" s="85" t="s">
        <v>325</v>
      </c>
      <c r="C16" s="86"/>
      <c r="D16" s="82"/>
      <c r="E16" s="72"/>
      <c r="F16" s="73" t="str">
        <f>F68</f>
        <v> </v>
      </c>
    </row>
    <row r="17" spans="1:6" ht="12.75">
      <c r="A17" s="84" t="s">
        <v>324</v>
      </c>
      <c r="B17" s="85" t="s">
        <v>327</v>
      </c>
      <c r="C17" s="86"/>
      <c r="D17" s="82"/>
      <c r="E17" s="72"/>
      <c r="F17" s="73" t="str">
        <f>F80</f>
        <v> </v>
      </c>
    </row>
    <row r="18" spans="1:6" ht="12.75">
      <c r="A18" s="84" t="s">
        <v>326</v>
      </c>
      <c r="B18" s="85" t="s">
        <v>329</v>
      </c>
      <c r="C18" s="86"/>
      <c r="D18" s="82"/>
      <c r="E18" s="72"/>
      <c r="F18" s="73" t="str">
        <f>F98</f>
        <v> </v>
      </c>
    </row>
    <row r="19" spans="1:6" ht="12.75">
      <c r="A19" s="84" t="s">
        <v>328</v>
      </c>
      <c r="B19" s="85" t="s">
        <v>331</v>
      </c>
      <c r="C19" s="86"/>
      <c r="D19" s="82"/>
      <c r="E19" s="72"/>
      <c r="F19" s="73" t="str">
        <f>F107</f>
        <v> </v>
      </c>
    </row>
    <row r="20" spans="1:6" ht="12.75">
      <c r="A20" s="87" t="s">
        <v>330</v>
      </c>
      <c r="B20" s="88" t="s">
        <v>37</v>
      </c>
      <c r="C20" s="89"/>
      <c r="D20" s="90"/>
      <c r="E20" s="91"/>
      <c r="F20" s="92">
        <f>F119</f>
        <v>1710</v>
      </c>
    </row>
    <row r="21" spans="1:6" ht="12.75">
      <c r="A21" s="84"/>
      <c r="B21" s="84"/>
      <c r="C21" s="93"/>
      <c r="D21" s="82"/>
      <c r="E21" s="72"/>
      <c r="F21" s="73"/>
    </row>
    <row r="22" spans="1:6" ht="12.75">
      <c r="A22" s="84"/>
      <c r="B22" s="84"/>
      <c r="C22" s="93" t="s">
        <v>336</v>
      </c>
      <c r="D22" s="82"/>
      <c r="E22" s="72"/>
      <c r="F22" s="73">
        <f>SUM(F14:F20)</f>
        <v>1710</v>
      </c>
    </row>
    <row r="23" spans="1:6" ht="12.75">
      <c r="A23" s="84"/>
      <c r="B23" s="84"/>
      <c r="C23" s="93"/>
      <c r="D23" s="82"/>
      <c r="E23" s="72"/>
      <c r="F23" s="73"/>
    </row>
    <row r="24" spans="1:6" ht="12.75">
      <c r="A24" s="84"/>
      <c r="B24" s="84"/>
      <c r="C24" s="93"/>
      <c r="D24" s="82"/>
      <c r="E24" s="72"/>
      <c r="F24" s="73"/>
    </row>
    <row r="25" spans="1:6" ht="27">
      <c r="A25" s="95" t="s">
        <v>337</v>
      </c>
      <c r="B25" s="95" t="s">
        <v>338</v>
      </c>
      <c r="C25" s="96" t="s">
        <v>339</v>
      </c>
      <c r="D25" s="97" t="s">
        <v>340</v>
      </c>
      <c r="E25" s="97" t="s">
        <v>341</v>
      </c>
      <c r="F25" s="98" t="s">
        <v>342</v>
      </c>
    </row>
    <row r="26" spans="1:6" ht="12.75">
      <c r="A26" s="80"/>
      <c r="B26" s="80"/>
      <c r="C26" s="99"/>
      <c r="D26" s="100"/>
      <c r="E26" s="101"/>
      <c r="F26" s="73"/>
    </row>
    <row r="27" spans="1:6" ht="95.25" customHeight="1">
      <c r="A27" s="80"/>
      <c r="B27" s="80"/>
      <c r="C27" s="93" t="s">
        <v>343</v>
      </c>
      <c r="D27" s="100"/>
      <c r="E27" s="101"/>
      <c r="F27" s="73"/>
    </row>
    <row r="28" spans="1:6" ht="12.75">
      <c r="A28" s="84"/>
      <c r="B28" s="84"/>
      <c r="C28" s="93"/>
      <c r="D28" s="72"/>
      <c r="E28" s="72"/>
      <c r="F28" s="94"/>
    </row>
    <row r="29" spans="1:6" ht="12.75">
      <c r="A29" s="84"/>
      <c r="B29" s="84"/>
      <c r="C29" s="93"/>
      <c r="D29" s="72"/>
      <c r="E29" s="72"/>
      <c r="F29" s="102"/>
    </row>
    <row r="30" spans="1:6" ht="17.25" customHeight="1">
      <c r="A30" s="84" t="s">
        <v>322</v>
      </c>
      <c r="B30" s="84"/>
      <c r="C30" s="93" t="s">
        <v>50</v>
      </c>
      <c r="D30" s="72"/>
      <c r="E30" s="72"/>
      <c r="F30" s="102"/>
    </row>
    <row r="31" spans="1:6" ht="12.75">
      <c r="A31" s="84"/>
      <c r="B31" s="84"/>
      <c r="C31" s="93"/>
      <c r="D31" s="72"/>
      <c r="E31" s="72"/>
      <c r="F31" s="102"/>
    </row>
    <row r="32" spans="1:6" ht="57.75" customHeight="1">
      <c r="A32" s="103" t="s">
        <v>344</v>
      </c>
      <c r="B32" s="103" t="s">
        <v>345</v>
      </c>
      <c r="C32" s="104" t="s">
        <v>346</v>
      </c>
      <c r="D32" s="72"/>
      <c r="E32" s="72"/>
      <c r="F32" s="102"/>
    </row>
    <row r="33" spans="1:6" ht="12.75">
      <c r="A33" s="106"/>
      <c r="B33" s="106"/>
      <c r="C33" s="107" t="s">
        <v>347</v>
      </c>
      <c r="D33" s="110">
        <v>15</v>
      </c>
      <c r="E33" s="399"/>
      <c r="F33" s="105">
        <f>ROUND(ROUND(D33,2)*ROUND(E33,2),2)</f>
        <v>0</v>
      </c>
    </row>
    <row r="34" spans="1:6" ht="12.75">
      <c r="A34" s="84"/>
      <c r="B34" s="84"/>
      <c r="C34" s="93"/>
      <c r="D34" s="72"/>
      <c r="E34" s="72"/>
      <c r="F34" s="105"/>
    </row>
    <row r="35" spans="1:6" ht="63.75">
      <c r="A35" s="103" t="s">
        <v>348</v>
      </c>
      <c r="B35" s="103" t="s">
        <v>349</v>
      </c>
      <c r="C35" s="104" t="s">
        <v>886</v>
      </c>
      <c r="D35" s="72"/>
      <c r="E35" s="72"/>
      <c r="F35" s="105"/>
    </row>
    <row r="36" spans="1:6" ht="12.75">
      <c r="A36" s="106"/>
      <c r="B36" s="106"/>
      <c r="C36" s="107" t="s">
        <v>347</v>
      </c>
      <c r="D36" s="110">
        <v>205</v>
      </c>
      <c r="E36" s="399"/>
      <c r="F36" s="105">
        <f>ROUND(ROUND(D36,2)*ROUND(E36,2),2)</f>
        <v>0</v>
      </c>
    </row>
    <row r="37" spans="1:6" ht="12.75">
      <c r="A37" s="86"/>
      <c r="B37" s="86"/>
      <c r="C37" s="86"/>
      <c r="D37" s="86"/>
      <c r="E37" s="86"/>
      <c r="F37" s="105"/>
    </row>
    <row r="38" spans="1:6" ht="27" customHeight="1">
      <c r="A38" s="114" t="s">
        <v>350</v>
      </c>
      <c r="B38" s="114" t="s">
        <v>351</v>
      </c>
      <c r="C38" s="104" t="s">
        <v>352</v>
      </c>
      <c r="D38" s="72"/>
      <c r="E38" s="72"/>
      <c r="F38" s="105"/>
    </row>
    <row r="39" spans="1:6" ht="12.75">
      <c r="A39" s="106"/>
      <c r="B39" s="106"/>
      <c r="C39" s="107" t="s">
        <v>353</v>
      </c>
      <c r="D39" s="110">
        <v>74.5</v>
      </c>
      <c r="E39" s="399"/>
      <c r="F39" s="105">
        <f>ROUND(ROUND(D39,2)*ROUND(E39,2),2)</f>
        <v>0</v>
      </c>
    </row>
    <row r="40" spans="1:6" ht="12.75">
      <c r="A40" s="106"/>
      <c r="B40" s="106"/>
      <c r="C40" s="107"/>
      <c r="D40" s="110"/>
      <c r="E40" s="72"/>
      <c r="F40" s="105"/>
    </row>
    <row r="41" spans="1:6" ht="40.5" customHeight="1">
      <c r="A41" s="114" t="s">
        <v>354</v>
      </c>
      <c r="B41" s="114" t="s">
        <v>359</v>
      </c>
      <c r="C41" s="104" t="s">
        <v>360</v>
      </c>
      <c r="D41" s="72"/>
      <c r="E41" s="72"/>
      <c r="F41" s="105"/>
    </row>
    <row r="42" spans="1:6" ht="12.75">
      <c r="A42" s="106"/>
      <c r="B42" s="106"/>
      <c r="C42" s="107" t="s">
        <v>347</v>
      </c>
      <c r="D42" s="110">
        <v>78.5</v>
      </c>
      <c r="E42" s="399"/>
      <c r="F42" s="105">
        <f>ROUND(ROUND(D42,2)*ROUND(E42,2),2)</f>
        <v>0</v>
      </c>
    </row>
    <row r="43" spans="1:6" ht="12.75">
      <c r="A43" s="106"/>
      <c r="B43" s="106"/>
      <c r="C43" s="107"/>
      <c r="D43" s="110"/>
      <c r="E43" s="72"/>
      <c r="F43" s="105"/>
    </row>
    <row r="44" spans="1:6" ht="39.75" customHeight="1">
      <c r="A44" s="114" t="s">
        <v>355</v>
      </c>
      <c r="B44" s="114" t="s">
        <v>362</v>
      </c>
      <c r="C44" s="104" t="s">
        <v>363</v>
      </c>
      <c r="D44" s="72"/>
      <c r="E44" s="72"/>
      <c r="F44" s="105"/>
    </row>
    <row r="45" spans="1:6" ht="12.75">
      <c r="A45" s="106"/>
      <c r="B45" s="106"/>
      <c r="C45" s="107" t="s">
        <v>347</v>
      </c>
      <c r="D45" s="110">
        <v>42</v>
      </c>
      <c r="E45" s="399"/>
      <c r="F45" s="105">
        <f>ROUND(ROUND(D45,2)*ROUND(E45,2),2)</f>
        <v>0</v>
      </c>
    </row>
    <row r="46" spans="1:6" ht="12.75">
      <c r="A46" s="86"/>
      <c r="B46" s="86"/>
      <c r="C46" s="86"/>
      <c r="D46" s="86"/>
      <c r="E46" s="86"/>
      <c r="F46" s="105"/>
    </row>
    <row r="47" spans="1:6" ht="24.75" customHeight="1">
      <c r="A47" s="114" t="s">
        <v>358</v>
      </c>
      <c r="B47" s="114" t="s">
        <v>364</v>
      </c>
      <c r="C47" s="104" t="s">
        <v>365</v>
      </c>
      <c r="D47" s="72"/>
      <c r="E47" s="72"/>
      <c r="F47" s="105"/>
    </row>
    <row r="48" spans="1:6" ht="12.75">
      <c r="A48" s="106"/>
      <c r="B48" s="106"/>
      <c r="C48" s="107" t="s">
        <v>353</v>
      </c>
      <c r="D48" s="110">
        <v>53.5</v>
      </c>
      <c r="E48" s="399"/>
      <c r="F48" s="105">
        <f>ROUND(ROUND(D48,2)*ROUND(E48,2),2)</f>
        <v>0</v>
      </c>
    </row>
    <row r="49" spans="1:6" ht="12.75">
      <c r="A49" s="111"/>
      <c r="B49" s="111"/>
      <c r="C49" s="112"/>
      <c r="D49" s="91"/>
      <c r="E49" s="91"/>
      <c r="F49" s="113"/>
    </row>
    <row r="50" spans="1:6" ht="28.5" customHeight="1">
      <c r="A50" s="84" t="s">
        <v>322</v>
      </c>
      <c r="B50" s="84"/>
      <c r="C50" s="93" t="s">
        <v>366</v>
      </c>
      <c r="D50" s="72"/>
      <c r="E50" s="72"/>
      <c r="F50" s="94" t="str">
        <f>IF(SUM(F32:F49)&gt;0,SUM(F32:F49)," ")</f>
        <v> </v>
      </c>
    </row>
    <row r="51" spans="1:6" ht="12.75">
      <c r="A51" s="84"/>
      <c r="B51" s="84"/>
      <c r="C51" s="93"/>
      <c r="D51" s="72"/>
      <c r="E51" s="72"/>
      <c r="F51" s="94"/>
    </row>
    <row r="52" spans="1:6" ht="12.75">
      <c r="A52" s="84"/>
      <c r="B52" s="84"/>
      <c r="C52" s="93"/>
      <c r="D52" s="72"/>
      <c r="E52" s="72"/>
      <c r="F52" s="94"/>
    </row>
    <row r="53" spans="1:6" ht="12.75">
      <c r="A53" s="84"/>
      <c r="B53" s="84"/>
      <c r="C53" s="93"/>
      <c r="D53" s="72"/>
      <c r="E53" s="72"/>
      <c r="F53" s="102"/>
    </row>
    <row r="54" spans="1:6" ht="17.25" customHeight="1">
      <c r="A54" s="84" t="s">
        <v>323</v>
      </c>
      <c r="B54" s="84"/>
      <c r="C54" s="93" t="s">
        <v>325</v>
      </c>
      <c r="D54" s="72"/>
      <c r="E54" s="72"/>
      <c r="F54" s="102"/>
    </row>
    <row r="55" spans="1:6" ht="12.75">
      <c r="A55" s="84"/>
      <c r="B55" s="84"/>
      <c r="C55" s="93"/>
      <c r="D55" s="72"/>
      <c r="E55" s="72"/>
      <c r="F55" s="102"/>
    </row>
    <row r="56" spans="1:6" ht="29.25" customHeight="1">
      <c r="A56" s="103" t="s">
        <v>367</v>
      </c>
      <c r="B56" s="103" t="s">
        <v>240</v>
      </c>
      <c r="C56" s="104" t="s">
        <v>368</v>
      </c>
      <c r="D56" s="72"/>
      <c r="E56" s="72"/>
      <c r="F56" s="102"/>
    </row>
    <row r="57" spans="1:6" ht="12.75">
      <c r="A57" s="106"/>
      <c r="B57" s="106"/>
      <c r="C57" s="107" t="s">
        <v>353</v>
      </c>
      <c r="D57" s="110">
        <v>18.75</v>
      </c>
      <c r="E57" s="399"/>
      <c r="F57" s="105">
        <f>ROUND(ROUND(D57,2)*ROUND(E57,2),2)</f>
        <v>0</v>
      </c>
    </row>
    <row r="58" spans="1:6" ht="12.75">
      <c r="A58" s="84"/>
      <c r="B58" s="84"/>
      <c r="C58" s="93"/>
      <c r="D58" s="72"/>
      <c r="E58" s="72"/>
      <c r="F58" s="105"/>
    </row>
    <row r="59" spans="1:6" ht="26.25" customHeight="1">
      <c r="A59" s="103" t="s">
        <v>369</v>
      </c>
      <c r="B59" s="103" t="s">
        <v>415</v>
      </c>
      <c r="C59" s="104" t="s">
        <v>416</v>
      </c>
      <c r="D59" s="72"/>
      <c r="E59" s="72"/>
      <c r="F59" s="105"/>
    </row>
    <row r="60" spans="1:6" ht="12.75">
      <c r="A60" s="106"/>
      <c r="B60" s="106"/>
      <c r="C60" s="107" t="s">
        <v>353</v>
      </c>
      <c r="D60" s="110">
        <v>111.7</v>
      </c>
      <c r="E60" s="399"/>
      <c r="F60" s="105">
        <f aca="true" t="shared" si="0" ref="F60:F66">ROUND(ROUND(D60,2)*ROUND(E60,2),2)</f>
        <v>0</v>
      </c>
    </row>
    <row r="61" spans="1:6" ht="12.75">
      <c r="A61" s="84"/>
      <c r="B61" s="84"/>
      <c r="C61" s="93"/>
      <c r="D61" s="72"/>
      <c r="E61" s="72"/>
      <c r="F61" s="105"/>
    </row>
    <row r="62" spans="1:6" ht="27.75" customHeight="1">
      <c r="A62" s="103" t="s">
        <v>372</v>
      </c>
      <c r="B62" s="103" t="s">
        <v>373</v>
      </c>
      <c r="C62" s="104" t="s">
        <v>417</v>
      </c>
      <c r="D62" s="72"/>
      <c r="E62" s="72"/>
      <c r="F62" s="105"/>
    </row>
    <row r="63" spans="1:6" ht="12.75">
      <c r="A63" s="106"/>
      <c r="B63" s="106"/>
      <c r="C63" s="107" t="s">
        <v>353</v>
      </c>
      <c r="D63" s="110">
        <v>14.7</v>
      </c>
      <c r="E63" s="399"/>
      <c r="F63" s="105">
        <f t="shared" si="0"/>
        <v>0</v>
      </c>
    </row>
    <row r="64" spans="1:6" ht="12.75">
      <c r="A64" s="84"/>
      <c r="B64" s="84"/>
      <c r="C64" s="93"/>
      <c r="D64" s="72"/>
      <c r="E64" s="72"/>
      <c r="F64" s="105"/>
    </row>
    <row r="65" spans="1:6" ht="27" customHeight="1">
      <c r="A65" s="103" t="s">
        <v>418</v>
      </c>
      <c r="B65" s="103" t="s">
        <v>419</v>
      </c>
      <c r="C65" s="104" t="s">
        <v>374</v>
      </c>
      <c r="D65" s="72"/>
      <c r="E65" s="72"/>
      <c r="F65" s="105"/>
    </row>
    <row r="66" spans="1:6" ht="12.75">
      <c r="A66" s="106"/>
      <c r="B66" s="106"/>
      <c r="C66" s="107" t="s">
        <v>375</v>
      </c>
      <c r="D66" s="110">
        <v>102</v>
      </c>
      <c r="E66" s="399"/>
      <c r="F66" s="105">
        <f t="shared" si="0"/>
        <v>0</v>
      </c>
    </row>
    <row r="67" spans="1:6" ht="12.75">
      <c r="A67" s="111"/>
      <c r="B67" s="111"/>
      <c r="C67" s="112"/>
      <c r="D67" s="91"/>
      <c r="E67" s="91"/>
      <c r="F67" s="113"/>
    </row>
    <row r="68" spans="1:6" ht="14.25" customHeight="1">
      <c r="A68" s="84" t="s">
        <v>323</v>
      </c>
      <c r="B68" s="84"/>
      <c r="C68" s="93" t="s">
        <v>376</v>
      </c>
      <c r="D68" s="72"/>
      <c r="E68" s="72"/>
      <c r="F68" s="94" t="str">
        <f>IF(SUM(F56:F67)&gt;0,SUM(F56:F67)," ")</f>
        <v> </v>
      </c>
    </row>
    <row r="69" spans="1:6" ht="12.75">
      <c r="A69" s="103"/>
      <c r="B69" s="103"/>
      <c r="C69" s="104"/>
      <c r="D69" s="72"/>
      <c r="E69" s="72"/>
      <c r="F69" s="102"/>
    </row>
    <row r="70" spans="1:6" ht="12.75">
      <c r="A70" s="103"/>
      <c r="B70" s="103"/>
      <c r="C70" s="104"/>
      <c r="D70" s="72"/>
      <c r="E70" s="72"/>
      <c r="F70" s="102"/>
    </row>
    <row r="71" spans="1:6" ht="12.75">
      <c r="A71" s="103"/>
      <c r="B71" s="103"/>
      <c r="C71" s="104"/>
      <c r="D71" s="72"/>
      <c r="E71" s="72"/>
      <c r="F71" s="102"/>
    </row>
    <row r="72" spans="1:6" ht="31.5" customHeight="1">
      <c r="A72" s="84" t="s">
        <v>324</v>
      </c>
      <c r="B72" s="84"/>
      <c r="C72" s="93" t="s">
        <v>377</v>
      </c>
      <c r="D72" s="72"/>
      <c r="E72" s="72"/>
      <c r="F72" s="102"/>
    </row>
    <row r="73" spans="1:6" ht="12.75">
      <c r="A73" s="84"/>
      <c r="B73" s="84"/>
      <c r="C73" s="93"/>
      <c r="D73" s="72"/>
      <c r="E73" s="72"/>
      <c r="F73" s="102"/>
    </row>
    <row r="74" spans="1:6" ht="70.5" customHeight="1">
      <c r="A74" s="103" t="s">
        <v>378</v>
      </c>
      <c r="B74" s="103" t="s">
        <v>242</v>
      </c>
      <c r="C74" s="104" t="s">
        <v>379</v>
      </c>
      <c r="D74" s="72"/>
      <c r="E74" s="72"/>
      <c r="F74" s="73" t="str">
        <f>IF(OR(ISBLANK(D74),ISBLANK(E74))," ",KOLIC*CENA)</f>
        <v> </v>
      </c>
    </row>
    <row r="75" spans="1:6" ht="12.75">
      <c r="A75" s="106"/>
      <c r="B75" s="106"/>
      <c r="C75" s="107" t="s">
        <v>244</v>
      </c>
      <c r="D75" s="108">
        <v>1275</v>
      </c>
      <c r="E75" s="399"/>
      <c r="F75" s="105">
        <f>ROUND(ROUND(D75,2)*ROUND(E75,2),2)</f>
        <v>0</v>
      </c>
    </row>
    <row r="76" spans="1:6" ht="12.75">
      <c r="A76" s="103"/>
      <c r="B76" s="103"/>
      <c r="C76" s="104"/>
      <c r="D76" s="72"/>
      <c r="E76" s="72"/>
      <c r="F76" s="105"/>
    </row>
    <row r="77" spans="1:6" ht="52.5" customHeight="1">
      <c r="A77" s="103" t="s">
        <v>380</v>
      </c>
      <c r="B77" s="103" t="s">
        <v>384</v>
      </c>
      <c r="C77" s="104" t="s">
        <v>420</v>
      </c>
      <c r="D77" s="72"/>
      <c r="E77" s="72"/>
      <c r="F77" s="105"/>
    </row>
    <row r="78" spans="1:6" ht="12.75">
      <c r="A78" s="106"/>
      <c r="B78" s="106"/>
      <c r="C78" s="107" t="s">
        <v>244</v>
      </c>
      <c r="D78" s="108">
        <v>1130</v>
      </c>
      <c r="E78" s="399"/>
      <c r="F78" s="105">
        <f>ROUND(ROUND(D78,2)*ROUND(E78,2),2)</f>
        <v>0</v>
      </c>
    </row>
    <row r="79" spans="1:6" ht="12.75">
      <c r="A79" s="111"/>
      <c r="B79" s="111"/>
      <c r="C79" s="112"/>
      <c r="D79" s="91"/>
      <c r="E79" s="91"/>
      <c r="F79" s="113"/>
    </row>
    <row r="80" spans="1:6" ht="27.75" customHeight="1">
      <c r="A80" s="84" t="s">
        <v>324</v>
      </c>
      <c r="B80" s="84"/>
      <c r="C80" s="93" t="s">
        <v>386</v>
      </c>
      <c r="D80" s="72"/>
      <c r="E80" s="72"/>
      <c r="F80" s="94" t="str">
        <f>IF(SUM(F75:F79)&gt;0,SUM(F75:F79)," ")</f>
        <v> </v>
      </c>
    </row>
    <row r="81" spans="1:6" ht="12.75">
      <c r="A81" s="84"/>
      <c r="B81" s="84"/>
      <c r="C81" s="93"/>
      <c r="D81" s="72"/>
      <c r="E81" s="72"/>
      <c r="F81" s="94"/>
    </row>
    <row r="82" spans="1:6" ht="12.75">
      <c r="A82" s="84"/>
      <c r="B82" s="84"/>
      <c r="C82" s="93"/>
      <c r="D82" s="72"/>
      <c r="E82" s="72"/>
      <c r="F82" s="94"/>
    </row>
    <row r="83" spans="1:6" ht="12.75">
      <c r="A83" s="103"/>
      <c r="B83" s="103"/>
      <c r="C83" s="104"/>
      <c r="D83" s="72"/>
      <c r="E83" s="72"/>
      <c r="F83" s="102"/>
    </row>
    <row r="84" spans="1:6" ht="29.25" customHeight="1">
      <c r="A84" s="84" t="s">
        <v>326</v>
      </c>
      <c r="B84" s="84"/>
      <c r="C84" s="93" t="s">
        <v>329</v>
      </c>
      <c r="D84" s="72"/>
      <c r="E84" s="72"/>
      <c r="F84" s="102"/>
    </row>
    <row r="85" spans="1:6" ht="12.75">
      <c r="A85" s="84"/>
      <c r="B85" s="84"/>
      <c r="C85" s="93"/>
      <c r="D85" s="72"/>
      <c r="E85" s="72"/>
      <c r="F85" s="102"/>
    </row>
    <row r="86" spans="1:6" ht="56.25" customHeight="1">
      <c r="A86" s="103" t="s">
        <v>421</v>
      </c>
      <c r="B86" s="103" t="s">
        <v>388</v>
      </c>
      <c r="C86" s="115" t="s">
        <v>422</v>
      </c>
      <c r="D86" s="72"/>
      <c r="E86" s="72"/>
      <c r="F86" s="102"/>
    </row>
    <row r="87" spans="1:6" ht="12.75">
      <c r="A87" s="106"/>
      <c r="B87" s="106"/>
      <c r="C87" s="107" t="s">
        <v>347</v>
      </c>
      <c r="D87" s="110">
        <v>4.9</v>
      </c>
      <c r="E87" s="399"/>
      <c r="F87" s="105">
        <f>ROUND(ROUND(D87,2)*ROUND(E87,2),2)</f>
        <v>0</v>
      </c>
    </row>
    <row r="88" spans="1:6" ht="12.75">
      <c r="A88" s="84"/>
      <c r="B88" s="84"/>
      <c r="C88" s="93"/>
      <c r="D88" s="72"/>
      <c r="E88" s="72"/>
      <c r="F88" s="105"/>
    </row>
    <row r="89" spans="1:6" ht="68.25" customHeight="1">
      <c r="A89" s="103" t="s">
        <v>387</v>
      </c>
      <c r="B89" s="103" t="s">
        <v>248</v>
      </c>
      <c r="C89" s="115" t="s">
        <v>423</v>
      </c>
      <c r="D89" s="72"/>
      <c r="E89" s="72"/>
      <c r="F89" s="105"/>
    </row>
    <row r="90" spans="1:6" ht="12.75">
      <c r="A90" s="106"/>
      <c r="B90" s="106"/>
      <c r="C90" s="107" t="s">
        <v>347</v>
      </c>
      <c r="D90" s="110">
        <v>15.5</v>
      </c>
      <c r="E90" s="399"/>
      <c r="F90" s="105">
        <f aca="true" t="shared" si="1" ref="F90:F96">ROUND(ROUND(D90,2)*ROUND(E90,2),2)</f>
        <v>0</v>
      </c>
    </row>
    <row r="91" spans="1:6" ht="12.75">
      <c r="A91" s="84"/>
      <c r="B91" s="84"/>
      <c r="C91" s="93"/>
      <c r="D91" s="72"/>
      <c r="E91" s="72"/>
      <c r="F91" s="105"/>
    </row>
    <row r="92" spans="1:6" ht="71.25" customHeight="1">
      <c r="A92" s="103" t="s">
        <v>390</v>
      </c>
      <c r="B92" s="103" t="s">
        <v>259</v>
      </c>
      <c r="C92" s="115" t="s">
        <v>424</v>
      </c>
      <c r="D92" s="72"/>
      <c r="E92" s="72"/>
      <c r="F92" s="105"/>
    </row>
    <row r="93" spans="1:6" ht="12.75">
      <c r="A93" s="106"/>
      <c r="B93" s="106"/>
      <c r="C93" s="107" t="s">
        <v>347</v>
      </c>
      <c r="D93" s="110">
        <v>16.25</v>
      </c>
      <c r="E93" s="399"/>
      <c r="F93" s="105">
        <f t="shared" si="1"/>
        <v>0</v>
      </c>
    </row>
    <row r="94" spans="1:6" ht="12.75">
      <c r="A94" s="84"/>
      <c r="B94" s="84"/>
      <c r="C94" s="93"/>
      <c r="D94" s="72"/>
      <c r="E94" s="72"/>
      <c r="F94" s="105"/>
    </row>
    <row r="95" spans="1:6" ht="70.5" customHeight="1">
      <c r="A95" s="103" t="s">
        <v>392</v>
      </c>
      <c r="B95" s="103" t="s">
        <v>425</v>
      </c>
      <c r="C95" s="115" t="s">
        <v>426</v>
      </c>
      <c r="D95" s="72"/>
      <c r="E95" s="72"/>
      <c r="F95" s="105"/>
    </row>
    <row r="96" spans="1:6" ht="12.75">
      <c r="A96" s="106"/>
      <c r="B96" s="106"/>
      <c r="C96" s="107" t="s">
        <v>347</v>
      </c>
      <c r="D96" s="110">
        <v>2.45</v>
      </c>
      <c r="E96" s="399"/>
      <c r="F96" s="105">
        <f t="shared" si="1"/>
        <v>0</v>
      </c>
    </row>
    <row r="97" spans="1:6" ht="12.75">
      <c r="A97" s="111"/>
      <c r="B97" s="111"/>
      <c r="C97" s="112"/>
      <c r="D97" s="91"/>
      <c r="E97" s="91"/>
      <c r="F97" s="113"/>
    </row>
    <row r="98" spans="1:6" ht="30" customHeight="1">
      <c r="A98" s="84" t="s">
        <v>326</v>
      </c>
      <c r="B98" s="84"/>
      <c r="C98" s="93" t="s">
        <v>394</v>
      </c>
      <c r="D98" s="72"/>
      <c r="E98" s="72"/>
      <c r="F98" s="94" t="str">
        <f>IF(SUM(F86:F97),SUM(F86:F97)," ")</f>
        <v> </v>
      </c>
    </row>
    <row r="99" spans="1:6" ht="12.75">
      <c r="A99" s="84"/>
      <c r="B99" s="84"/>
      <c r="C99" s="93"/>
      <c r="D99" s="72"/>
      <c r="E99" s="72"/>
      <c r="F99" s="94"/>
    </row>
    <row r="100" spans="1:6" ht="12.75">
      <c r="A100" s="84"/>
      <c r="B100" s="84"/>
      <c r="C100" s="93"/>
      <c r="D100" s="72"/>
      <c r="E100" s="72"/>
      <c r="F100" s="94"/>
    </row>
    <row r="101" spans="1:6" ht="12.75">
      <c r="A101" s="84"/>
      <c r="B101" s="84"/>
      <c r="C101" s="93"/>
      <c r="D101" s="72"/>
      <c r="E101" s="72"/>
      <c r="F101" s="94"/>
    </row>
    <row r="102" spans="1:6" ht="15" customHeight="1">
      <c r="A102" s="84" t="s">
        <v>328</v>
      </c>
      <c r="B102" s="84"/>
      <c r="C102" s="93" t="s">
        <v>331</v>
      </c>
      <c r="D102" s="72"/>
      <c r="E102" s="72"/>
      <c r="F102" s="102"/>
    </row>
    <row r="103" spans="1:6" ht="12.75">
      <c r="A103" s="106"/>
      <c r="B103" s="106"/>
      <c r="C103" s="107"/>
      <c r="D103" s="110"/>
      <c r="E103" s="72"/>
      <c r="F103" s="73"/>
    </row>
    <row r="104" spans="1:6" ht="66" customHeight="1">
      <c r="A104" s="116" t="s">
        <v>395</v>
      </c>
      <c r="B104" s="116"/>
      <c r="C104" s="117" t="s">
        <v>396</v>
      </c>
      <c r="D104" s="72"/>
      <c r="E104" s="118"/>
      <c r="F104" s="119"/>
    </row>
    <row r="105" spans="1:6" ht="12.75">
      <c r="A105" s="106"/>
      <c r="B105" s="106"/>
      <c r="C105" s="107" t="s">
        <v>397</v>
      </c>
      <c r="D105" s="108">
        <v>22.5</v>
      </c>
      <c r="E105" s="400"/>
      <c r="F105" s="105">
        <f>ROUND(ROUND(D105,2)*ROUND(E105,2),2)</f>
        <v>0</v>
      </c>
    </row>
    <row r="106" spans="1:6" ht="12.75">
      <c r="A106" s="111"/>
      <c r="B106" s="111"/>
      <c r="C106" s="112"/>
      <c r="D106" s="91"/>
      <c r="E106" s="91"/>
      <c r="F106" s="113"/>
    </row>
    <row r="107" spans="1:6" ht="18" customHeight="1">
      <c r="A107" s="84" t="s">
        <v>328</v>
      </c>
      <c r="B107" s="84"/>
      <c r="C107" s="93" t="s">
        <v>398</v>
      </c>
      <c r="D107" s="72"/>
      <c r="E107" s="72"/>
      <c r="F107" s="94" t="str">
        <f>IF(SUM(F103:F106),SUM(F103:F106)," ")</f>
        <v> </v>
      </c>
    </row>
    <row r="108" spans="1:6" ht="12.75">
      <c r="A108" s="84"/>
      <c r="B108" s="84"/>
      <c r="C108" s="93"/>
      <c r="D108" s="72"/>
      <c r="E108" s="72"/>
      <c r="F108" s="94"/>
    </row>
    <row r="109" spans="1:6" ht="12.75">
      <c r="A109" s="84"/>
      <c r="B109" s="84"/>
      <c r="C109" s="93"/>
      <c r="D109" s="72"/>
      <c r="E109" s="72"/>
      <c r="F109" s="94"/>
    </row>
    <row r="110" spans="1:6" ht="12.75">
      <c r="A110" s="84"/>
      <c r="B110" s="84"/>
      <c r="C110" s="93"/>
      <c r="D110" s="72"/>
      <c r="E110" s="72"/>
      <c r="F110" s="94"/>
    </row>
    <row r="111" spans="1:6" ht="18.75" customHeight="1">
      <c r="A111" s="84" t="s">
        <v>334</v>
      </c>
      <c r="B111" s="84"/>
      <c r="C111" s="93" t="s">
        <v>37</v>
      </c>
      <c r="D111" s="72"/>
      <c r="E111" s="72"/>
      <c r="F111" s="102"/>
    </row>
    <row r="112" spans="1:6" ht="12.75">
      <c r="A112" s="103"/>
      <c r="B112" s="103"/>
      <c r="C112" s="104"/>
      <c r="D112" s="72"/>
      <c r="E112" s="72"/>
      <c r="F112" s="109"/>
    </row>
    <row r="113" spans="1:6" ht="14.25" customHeight="1">
      <c r="A113" s="103" t="s">
        <v>406</v>
      </c>
      <c r="B113" s="103" t="s">
        <v>407</v>
      </c>
      <c r="C113" s="104" t="s">
        <v>17</v>
      </c>
      <c r="D113" s="72"/>
      <c r="E113" s="72"/>
      <c r="F113" s="109"/>
    </row>
    <row r="114" spans="1:6" ht="12.75">
      <c r="A114" s="103"/>
      <c r="B114" s="103"/>
      <c r="C114" s="121" t="s">
        <v>89</v>
      </c>
      <c r="D114" s="72">
        <v>20</v>
      </c>
      <c r="E114" s="72">
        <v>57</v>
      </c>
      <c r="F114" s="105">
        <f>ROUND(ROUND(D114,2)*ROUND(E114,2),2)</f>
        <v>1140</v>
      </c>
    </row>
    <row r="115" spans="1:6" ht="12.75">
      <c r="A115" s="103"/>
      <c r="B115" s="103"/>
      <c r="C115" s="104"/>
      <c r="D115" s="72"/>
      <c r="E115" s="72"/>
      <c r="F115" s="105"/>
    </row>
    <row r="116" spans="1:6" ht="18" customHeight="1">
      <c r="A116" s="103" t="s">
        <v>408</v>
      </c>
      <c r="B116" s="103" t="s">
        <v>409</v>
      </c>
      <c r="C116" s="104" t="s">
        <v>410</v>
      </c>
      <c r="D116" s="72"/>
      <c r="E116" s="72"/>
      <c r="F116" s="105"/>
    </row>
    <row r="117" spans="1:6" ht="12.75">
      <c r="A117" s="103"/>
      <c r="B117" s="103"/>
      <c r="C117" s="121" t="s">
        <v>89</v>
      </c>
      <c r="D117" s="72">
        <v>10</v>
      </c>
      <c r="E117" s="72">
        <v>57</v>
      </c>
      <c r="F117" s="105">
        <f>ROUND(ROUND(D117,2)*ROUND(E117,2),2)</f>
        <v>570</v>
      </c>
    </row>
    <row r="118" spans="1:6" ht="12.75">
      <c r="A118" s="89"/>
      <c r="B118" s="89"/>
      <c r="C118" s="123"/>
      <c r="D118" s="124"/>
      <c r="E118" s="91"/>
      <c r="F118" s="92"/>
    </row>
    <row r="119" spans="1:6" ht="27.75" customHeight="1">
      <c r="A119" s="84" t="s">
        <v>334</v>
      </c>
      <c r="B119" s="84"/>
      <c r="C119" s="93" t="s">
        <v>412</v>
      </c>
      <c r="D119" s="72"/>
      <c r="E119" s="72"/>
      <c r="F119" s="94">
        <f>IF(SUM(F112:F118)&gt;0,SUM(F112:F118)," ")</f>
        <v>1710</v>
      </c>
    </row>
  </sheetData>
  <sheetProtection password="E637" sheet="1" formatCells="0" formatColumns="0" formatRows="0" selectLockedCells="1"/>
  <mergeCells count="2">
    <mergeCell ref="B2:E2"/>
    <mergeCell ref="C11:E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182"/>
  <sheetViews>
    <sheetView tabSelected="1" view="pageBreakPreview" zoomScaleSheetLayoutView="100" zoomScalePageLayoutView="0" workbookViewId="0" topLeftCell="A102">
      <selection activeCell="F36" sqref="F36"/>
    </sheetView>
  </sheetViews>
  <sheetFormatPr defaultColWidth="9.00390625" defaultRowHeight="12.75"/>
  <cols>
    <col min="1" max="1" width="2.875" style="0" customWidth="1"/>
    <col min="2" max="2" width="4.25390625" style="0" customWidth="1"/>
    <col min="3" max="3" width="43.875" style="0" customWidth="1"/>
    <col min="6" max="6" width="14.25390625" style="145" customWidth="1"/>
    <col min="7" max="7" width="16.00390625" style="146" customWidth="1"/>
  </cols>
  <sheetData>
    <row r="1" spans="2:7" ht="12.75">
      <c r="B1" s="126"/>
      <c r="C1" s="126" t="s">
        <v>427</v>
      </c>
      <c r="D1" s="126"/>
      <c r="E1" s="126"/>
      <c r="F1" s="126"/>
      <c r="G1" s="126"/>
    </row>
    <row r="2" spans="2:7" ht="12.75">
      <c r="B2" s="127"/>
      <c r="C2" s="128"/>
      <c r="D2" s="128"/>
      <c r="E2" s="129"/>
      <c r="F2" s="130"/>
      <c r="G2" s="131"/>
    </row>
    <row r="3" spans="2:7" ht="12.75">
      <c r="B3" s="132" t="s">
        <v>428</v>
      </c>
      <c r="C3" s="133" t="s">
        <v>429</v>
      </c>
      <c r="D3" s="133"/>
      <c r="E3" s="134"/>
      <c r="F3" s="129"/>
      <c r="G3" s="135"/>
    </row>
    <row r="4" spans="2:7" ht="12.75">
      <c r="B4" s="127"/>
      <c r="C4" s="133"/>
      <c r="D4" s="136" t="s">
        <v>430</v>
      </c>
      <c r="E4" s="137" t="s">
        <v>431</v>
      </c>
      <c r="F4" s="136" t="s">
        <v>432</v>
      </c>
      <c r="G4" s="138" t="s">
        <v>433</v>
      </c>
    </row>
    <row r="5" spans="2:7" ht="12.75">
      <c r="B5" s="313"/>
      <c r="C5" s="133"/>
      <c r="D5" s="136"/>
      <c r="E5" s="137"/>
      <c r="F5" s="136"/>
      <c r="G5" s="138"/>
    </row>
    <row r="6" spans="2:7" ht="38.25">
      <c r="B6" s="313" t="s">
        <v>434</v>
      </c>
      <c r="C6" s="314" t="s">
        <v>888</v>
      </c>
      <c r="D6" s="319" t="s">
        <v>435</v>
      </c>
      <c r="E6" s="320">
        <v>1</v>
      </c>
      <c r="F6" s="401"/>
      <c r="G6" s="140">
        <f>ROUND(ROUND(E6,2)*ROUND(F6,2),2)</f>
        <v>0</v>
      </c>
    </row>
    <row r="7" spans="2:7" ht="12.75">
      <c r="B7" s="313"/>
      <c r="C7" s="314"/>
      <c r="D7" s="319"/>
      <c r="E7" s="320"/>
      <c r="F7" s="315"/>
      <c r="G7" s="140"/>
    </row>
    <row r="8" spans="2:7" ht="135" customHeight="1">
      <c r="B8" s="313" t="s">
        <v>436</v>
      </c>
      <c r="C8" s="314" t="s">
        <v>889</v>
      </c>
      <c r="D8" s="319" t="s">
        <v>435</v>
      </c>
      <c r="E8" s="320">
        <v>1</v>
      </c>
      <c r="F8" s="401"/>
      <c r="G8" s="140">
        <f aca="true" t="shared" si="0" ref="G8:G70">ROUND(ROUND(E8,2)*ROUND(F8,2),2)</f>
        <v>0</v>
      </c>
    </row>
    <row r="9" spans="2:7" ht="12.75">
      <c r="B9" s="313"/>
      <c r="C9" s="314"/>
      <c r="D9" s="319"/>
      <c r="E9" s="320"/>
      <c r="F9" s="315"/>
      <c r="G9" s="140"/>
    </row>
    <row r="10" spans="2:9" ht="12.75">
      <c r="B10" s="313" t="s">
        <v>437</v>
      </c>
      <c r="C10" s="314" t="s">
        <v>438</v>
      </c>
      <c r="D10" s="319" t="s">
        <v>439</v>
      </c>
      <c r="E10" s="320">
        <v>3242</v>
      </c>
      <c r="F10" s="401"/>
      <c r="G10" s="140">
        <f t="shared" si="0"/>
        <v>0</v>
      </c>
      <c r="I10" t="s">
        <v>428</v>
      </c>
    </row>
    <row r="11" spans="2:7" ht="12.75">
      <c r="B11" s="313"/>
      <c r="C11" s="314"/>
      <c r="D11" s="319"/>
      <c r="E11" s="320"/>
      <c r="F11" s="315"/>
      <c r="G11" s="140"/>
    </row>
    <row r="12" spans="2:7" ht="12.75">
      <c r="B12" s="313" t="s">
        <v>440</v>
      </c>
      <c r="C12" s="314" t="s">
        <v>441</v>
      </c>
      <c r="D12" s="319" t="s">
        <v>439</v>
      </c>
      <c r="E12" s="320">
        <v>1168</v>
      </c>
      <c r="F12" s="401"/>
      <c r="G12" s="140">
        <f t="shared" si="0"/>
        <v>0</v>
      </c>
    </row>
    <row r="13" spans="2:7" ht="12.75">
      <c r="B13" s="313"/>
      <c r="C13" s="314"/>
      <c r="D13" s="319"/>
      <c r="E13" s="320"/>
      <c r="F13" s="315"/>
      <c r="G13" s="140"/>
    </row>
    <row r="14" spans="2:7" ht="25.5">
      <c r="B14" s="313" t="s">
        <v>442</v>
      </c>
      <c r="C14" s="314" t="s">
        <v>443</v>
      </c>
      <c r="D14" s="319" t="s">
        <v>439</v>
      </c>
      <c r="E14" s="320">
        <v>616</v>
      </c>
      <c r="F14" s="401"/>
      <c r="G14" s="140">
        <f t="shared" si="0"/>
        <v>0</v>
      </c>
    </row>
    <row r="15" spans="2:7" ht="12.75">
      <c r="B15" s="313"/>
      <c r="C15" s="314"/>
      <c r="D15" s="319"/>
      <c r="E15" s="320"/>
      <c r="F15" s="315"/>
      <c r="G15" s="140"/>
    </row>
    <row r="16" spans="2:7" ht="38.25">
      <c r="B16" s="313" t="s">
        <v>444</v>
      </c>
      <c r="C16" s="314" t="s">
        <v>445</v>
      </c>
      <c r="D16" s="319" t="s">
        <v>439</v>
      </c>
      <c r="E16" s="320">
        <v>1168</v>
      </c>
      <c r="F16" s="401"/>
      <c r="G16" s="140">
        <f t="shared" si="0"/>
        <v>0</v>
      </c>
    </row>
    <row r="17" spans="2:7" ht="12.75">
      <c r="B17" s="313"/>
      <c r="C17" s="314"/>
      <c r="D17" s="319"/>
      <c r="E17" s="320"/>
      <c r="F17" s="315"/>
      <c r="G17" s="140"/>
    </row>
    <row r="18" spans="2:7" ht="12.75">
      <c r="B18" s="313" t="s">
        <v>446</v>
      </c>
      <c r="C18" s="314" t="s">
        <v>447</v>
      </c>
      <c r="D18" s="319" t="s">
        <v>439</v>
      </c>
      <c r="E18" s="320">
        <v>2051</v>
      </c>
      <c r="F18" s="401"/>
      <c r="G18" s="140">
        <f t="shared" si="0"/>
        <v>0</v>
      </c>
    </row>
    <row r="19" spans="2:7" ht="12.75">
      <c r="B19" s="330"/>
      <c r="C19" s="336"/>
      <c r="D19" s="339"/>
      <c r="E19" s="343"/>
      <c r="F19" s="346"/>
      <c r="G19" s="140"/>
    </row>
    <row r="20" spans="2:7" ht="25.5">
      <c r="B20" s="313" t="s">
        <v>448</v>
      </c>
      <c r="C20" s="314" t="s">
        <v>449</v>
      </c>
      <c r="D20" s="319" t="s">
        <v>439</v>
      </c>
      <c r="E20" s="320">
        <v>2186</v>
      </c>
      <c r="F20" s="401"/>
      <c r="G20" s="140">
        <f t="shared" si="0"/>
        <v>0</v>
      </c>
    </row>
    <row r="21" spans="2:7" ht="12.75">
      <c r="B21" s="313"/>
      <c r="C21" s="314"/>
      <c r="D21" s="319"/>
      <c r="E21" s="320"/>
      <c r="F21" s="315"/>
      <c r="G21" s="140"/>
    </row>
    <row r="22" spans="2:7" ht="25.5">
      <c r="B22" s="313" t="s">
        <v>450</v>
      </c>
      <c r="C22" s="314" t="s">
        <v>451</v>
      </c>
      <c r="D22" s="319" t="s">
        <v>28</v>
      </c>
      <c r="E22" s="320">
        <v>79</v>
      </c>
      <c r="F22" s="401"/>
      <c r="G22" s="140">
        <f t="shared" si="0"/>
        <v>0</v>
      </c>
    </row>
    <row r="23" spans="2:7" ht="12.75">
      <c r="B23" s="313"/>
      <c r="C23" s="314"/>
      <c r="D23" s="319"/>
      <c r="E23" s="320"/>
      <c r="F23" s="315"/>
      <c r="G23" s="140"/>
    </row>
    <row r="24" spans="2:7" ht="76.5">
      <c r="B24" s="313" t="s">
        <v>452</v>
      </c>
      <c r="C24" s="314" t="s">
        <v>787</v>
      </c>
      <c r="D24" s="319" t="s">
        <v>435</v>
      </c>
      <c r="E24" s="320">
        <v>59</v>
      </c>
      <c r="F24" s="401"/>
      <c r="G24" s="140">
        <f t="shared" si="0"/>
        <v>0</v>
      </c>
    </row>
    <row r="25" spans="2:7" ht="12.75">
      <c r="B25" s="313"/>
      <c r="C25" s="314"/>
      <c r="D25" s="319"/>
      <c r="E25" s="320"/>
      <c r="F25" s="315"/>
      <c r="G25" s="140"/>
    </row>
    <row r="26" spans="2:7" ht="25.5">
      <c r="B26" s="313" t="s">
        <v>453</v>
      </c>
      <c r="C26" s="314" t="s">
        <v>788</v>
      </c>
      <c r="D26" s="319" t="s">
        <v>28</v>
      </c>
      <c r="E26" s="320">
        <v>57</v>
      </c>
      <c r="F26" s="402"/>
      <c r="G26" s="140">
        <f t="shared" si="0"/>
        <v>0</v>
      </c>
    </row>
    <row r="27" spans="2:7" ht="12.75">
      <c r="B27" s="313"/>
      <c r="C27" s="314"/>
      <c r="D27" s="319"/>
      <c r="E27" s="320"/>
      <c r="F27" s="315"/>
      <c r="G27" s="140"/>
    </row>
    <row r="28" spans="2:7" ht="25.5">
      <c r="B28" s="313" t="s">
        <v>454</v>
      </c>
      <c r="C28" s="314" t="s">
        <v>455</v>
      </c>
      <c r="D28" s="319" t="s">
        <v>28</v>
      </c>
      <c r="E28" s="320">
        <v>57</v>
      </c>
      <c r="F28" s="401"/>
      <c r="G28" s="140">
        <f t="shared" si="0"/>
        <v>0</v>
      </c>
    </row>
    <row r="29" spans="2:7" ht="12.75">
      <c r="B29" s="313"/>
      <c r="C29" s="314"/>
      <c r="D29" s="319"/>
      <c r="E29" s="320"/>
      <c r="F29" s="315"/>
      <c r="G29" s="140"/>
    </row>
    <row r="30" spans="2:7" ht="34.5" customHeight="1">
      <c r="B30" s="313" t="s">
        <v>456</v>
      </c>
      <c r="C30" s="314" t="s">
        <v>461</v>
      </c>
      <c r="D30" s="319" t="s">
        <v>435</v>
      </c>
      <c r="E30" s="320">
        <v>114</v>
      </c>
      <c r="F30" s="401"/>
      <c r="G30" s="140">
        <f t="shared" si="0"/>
        <v>0</v>
      </c>
    </row>
    <row r="31" spans="2:7" ht="12.75">
      <c r="B31" s="313"/>
      <c r="C31" s="314"/>
      <c r="D31" s="319"/>
      <c r="E31" s="320"/>
      <c r="F31" s="315"/>
      <c r="G31" s="140"/>
    </row>
    <row r="32" spans="2:7" ht="25.5">
      <c r="B32" s="313" t="s">
        <v>457</v>
      </c>
      <c r="C32" s="314" t="s">
        <v>890</v>
      </c>
      <c r="D32" s="319" t="s">
        <v>435</v>
      </c>
      <c r="E32" s="320">
        <v>57</v>
      </c>
      <c r="F32" s="401"/>
      <c r="G32" s="140">
        <f t="shared" si="0"/>
        <v>0</v>
      </c>
    </row>
    <row r="33" spans="2:7" ht="12.75">
      <c r="B33" s="313"/>
      <c r="C33" s="314"/>
      <c r="D33" s="319"/>
      <c r="E33" s="320"/>
      <c r="F33" s="315"/>
      <c r="G33" s="140"/>
    </row>
    <row r="34" spans="2:7" ht="344.25">
      <c r="B34" s="313" t="s">
        <v>458</v>
      </c>
      <c r="C34" s="314" t="s">
        <v>789</v>
      </c>
      <c r="D34" s="319" t="s">
        <v>28</v>
      </c>
      <c r="E34" s="320">
        <v>36</v>
      </c>
      <c r="F34" s="401"/>
      <c r="G34" s="140">
        <f t="shared" si="0"/>
        <v>0</v>
      </c>
    </row>
    <row r="35" spans="2:7" ht="12.75">
      <c r="B35" s="313"/>
      <c r="C35" s="314"/>
      <c r="D35" s="319"/>
      <c r="E35" s="320"/>
      <c r="F35" s="315"/>
      <c r="G35" s="140"/>
    </row>
    <row r="36" spans="2:7" ht="344.25">
      <c r="B36" s="313" t="s">
        <v>459</v>
      </c>
      <c r="C36" s="314" t="s">
        <v>790</v>
      </c>
      <c r="D36" s="319" t="s">
        <v>28</v>
      </c>
      <c r="E36" s="320">
        <v>11</v>
      </c>
      <c r="F36" s="401"/>
      <c r="G36" s="140">
        <f t="shared" si="0"/>
        <v>0</v>
      </c>
    </row>
    <row r="37" spans="2:7" ht="12.75">
      <c r="B37" s="313"/>
      <c r="C37" s="314"/>
      <c r="D37" s="319"/>
      <c r="E37" s="320"/>
      <c r="F37" s="315"/>
      <c r="G37" s="140"/>
    </row>
    <row r="38" spans="2:7" ht="344.25">
      <c r="B38" s="313" t="s">
        <v>460</v>
      </c>
      <c r="C38" s="314" t="s">
        <v>791</v>
      </c>
      <c r="D38" s="319" t="s">
        <v>28</v>
      </c>
      <c r="E38" s="320">
        <v>2</v>
      </c>
      <c r="F38" s="401"/>
      <c r="G38" s="140">
        <f t="shared" si="0"/>
        <v>0</v>
      </c>
    </row>
    <row r="39" spans="2:7" ht="12.75">
      <c r="B39" s="313"/>
      <c r="C39" s="314"/>
      <c r="D39" s="319"/>
      <c r="E39" s="320"/>
      <c r="F39" s="315"/>
      <c r="G39" s="140"/>
    </row>
    <row r="40" spans="2:7" ht="344.25">
      <c r="B40" s="313" t="s">
        <v>462</v>
      </c>
      <c r="C40" s="314" t="s">
        <v>792</v>
      </c>
      <c r="D40" s="319" t="s">
        <v>28</v>
      </c>
      <c r="E40" s="320">
        <v>8</v>
      </c>
      <c r="F40" s="401"/>
      <c r="G40" s="140">
        <f t="shared" si="0"/>
        <v>0</v>
      </c>
    </row>
    <row r="41" spans="2:7" ht="12.75">
      <c r="B41" s="329"/>
      <c r="C41" s="335"/>
      <c r="D41" s="338"/>
      <c r="E41" s="342"/>
      <c r="F41" s="345"/>
      <c r="G41" s="140"/>
    </row>
    <row r="42" spans="2:7" ht="229.5">
      <c r="B42" s="313" t="s">
        <v>463</v>
      </c>
      <c r="C42" s="314" t="s">
        <v>902</v>
      </c>
      <c r="D42" s="319"/>
      <c r="E42" s="320"/>
      <c r="F42" s="315"/>
      <c r="G42" s="140"/>
    </row>
    <row r="43" spans="2:7" ht="12.75">
      <c r="B43" s="329"/>
      <c r="C43" s="335" t="s">
        <v>435</v>
      </c>
      <c r="D43" s="338"/>
      <c r="E43" s="342">
        <v>1</v>
      </c>
      <c r="F43" s="403"/>
      <c r="G43" s="140">
        <f t="shared" si="0"/>
        <v>0</v>
      </c>
    </row>
    <row r="44" spans="2:7" ht="12.75">
      <c r="B44" s="329"/>
      <c r="C44" s="335"/>
      <c r="D44" s="338"/>
      <c r="E44" s="342"/>
      <c r="F44" s="345"/>
      <c r="G44" s="140"/>
    </row>
    <row r="45" spans="2:7" ht="246.75" customHeight="1">
      <c r="B45" s="313" t="s">
        <v>464</v>
      </c>
      <c r="C45" s="314" t="s">
        <v>891</v>
      </c>
      <c r="D45" s="319"/>
      <c r="E45" s="320"/>
      <c r="F45" s="315"/>
      <c r="G45" s="140"/>
    </row>
    <row r="46" spans="2:7" ht="12.75">
      <c r="B46" s="329"/>
      <c r="C46" s="335" t="s">
        <v>435</v>
      </c>
      <c r="D46" s="338"/>
      <c r="E46" s="342">
        <v>1</v>
      </c>
      <c r="F46" s="403"/>
      <c r="G46" s="140">
        <f t="shared" si="0"/>
        <v>0</v>
      </c>
    </row>
    <row r="47" spans="2:7" ht="12.75">
      <c r="B47" s="329"/>
      <c r="C47" s="335"/>
      <c r="D47" s="338"/>
      <c r="E47" s="342"/>
      <c r="F47" s="345"/>
      <c r="G47" s="140"/>
    </row>
    <row r="48" spans="2:7" ht="25.5">
      <c r="B48" s="313" t="s">
        <v>465</v>
      </c>
      <c r="C48" s="314" t="s">
        <v>892</v>
      </c>
      <c r="D48" s="319" t="s">
        <v>435</v>
      </c>
      <c r="E48" s="320">
        <v>2</v>
      </c>
      <c r="F48" s="401"/>
      <c r="G48" s="140">
        <f t="shared" si="0"/>
        <v>0</v>
      </c>
    </row>
    <row r="49" spans="2:7" ht="12.75">
      <c r="B49" s="329"/>
      <c r="C49" s="335"/>
      <c r="D49" s="338"/>
      <c r="E49" s="342"/>
      <c r="F49" s="345"/>
      <c r="G49" s="140"/>
    </row>
    <row r="50" spans="2:7" ht="51">
      <c r="B50" s="313" t="s">
        <v>466</v>
      </c>
      <c r="C50" s="314" t="s">
        <v>893</v>
      </c>
      <c r="D50" s="319" t="s">
        <v>435</v>
      </c>
      <c r="E50" s="320">
        <v>1</v>
      </c>
      <c r="F50" s="401"/>
      <c r="G50" s="140">
        <f t="shared" si="0"/>
        <v>0</v>
      </c>
    </row>
    <row r="51" spans="2:7" ht="12.75">
      <c r="B51" s="329"/>
      <c r="C51" s="335"/>
      <c r="D51" s="338"/>
      <c r="E51" s="342"/>
      <c r="F51" s="345"/>
      <c r="G51" s="140"/>
    </row>
    <row r="52" spans="2:7" ht="51">
      <c r="B52" s="313" t="s">
        <v>467</v>
      </c>
      <c r="C52" s="314" t="s">
        <v>894</v>
      </c>
      <c r="D52" s="319" t="s">
        <v>435</v>
      </c>
      <c r="E52" s="320">
        <v>1</v>
      </c>
      <c r="F52" s="401"/>
      <c r="G52" s="140">
        <f t="shared" si="0"/>
        <v>0</v>
      </c>
    </row>
    <row r="53" spans="2:7" ht="12.75">
      <c r="B53" s="329"/>
      <c r="C53" s="335"/>
      <c r="D53" s="338"/>
      <c r="E53" s="342"/>
      <c r="F53" s="345"/>
      <c r="G53" s="140"/>
    </row>
    <row r="54" spans="2:7" ht="51">
      <c r="B54" s="313" t="s">
        <v>469</v>
      </c>
      <c r="C54" s="314" t="s">
        <v>895</v>
      </c>
      <c r="D54" s="319" t="s">
        <v>435</v>
      </c>
      <c r="E54" s="320">
        <v>1</v>
      </c>
      <c r="F54" s="401"/>
      <c r="G54" s="140">
        <f t="shared" si="0"/>
        <v>0</v>
      </c>
    </row>
    <row r="55" spans="2:7" ht="12.75">
      <c r="B55" s="313"/>
      <c r="C55" s="314"/>
      <c r="D55" s="319"/>
      <c r="E55" s="320"/>
      <c r="F55" s="315"/>
      <c r="G55" s="140"/>
    </row>
    <row r="56" spans="2:7" ht="89.25">
      <c r="B56" s="313" t="s">
        <v>471</v>
      </c>
      <c r="C56" s="314" t="s">
        <v>896</v>
      </c>
      <c r="D56" s="319" t="s">
        <v>435</v>
      </c>
      <c r="E56" s="320">
        <v>1</v>
      </c>
      <c r="F56" s="401"/>
      <c r="G56" s="140">
        <f t="shared" si="0"/>
        <v>0</v>
      </c>
    </row>
    <row r="57" spans="2:7" ht="12.75">
      <c r="B57" s="313"/>
      <c r="C57" s="314"/>
      <c r="D57" s="319"/>
      <c r="E57" s="320"/>
      <c r="F57" s="315"/>
      <c r="G57" s="140"/>
    </row>
    <row r="58" spans="2:7" ht="25.5">
      <c r="B58" s="313" t="s">
        <v>472</v>
      </c>
      <c r="C58" s="314" t="s">
        <v>897</v>
      </c>
      <c r="D58" s="319" t="s">
        <v>435</v>
      </c>
      <c r="E58" s="320">
        <v>2</v>
      </c>
      <c r="F58" s="401"/>
      <c r="G58" s="140">
        <f t="shared" si="0"/>
        <v>0</v>
      </c>
    </row>
    <row r="59" spans="2:7" ht="12.75">
      <c r="B59" s="313"/>
      <c r="C59" s="314"/>
      <c r="D59" s="319"/>
      <c r="E59" s="320"/>
      <c r="F59" s="315"/>
      <c r="G59" s="140"/>
    </row>
    <row r="60" spans="2:7" ht="12.75">
      <c r="B60" s="313" t="s">
        <v>475</v>
      </c>
      <c r="C60" s="314" t="s">
        <v>898</v>
      </c>
      <c r="D60" s="319" t="s">
        <v>435</v>
      </c>
      <c r="E60" s="320">
        <v>2</v>
      </c>
      <c r="F60" s="401"/>
      <c r="G60" s="140">
        <f t="shared" si="0"/>
        <v>0</v>
      </c>
    </row>
    <row r="61" spans="2:7" ht="12.75">
      <c r="B61" s="313"/>
      <c r="C61" s="314"/>
      <c r="D61" s="319"/>
      <c r="E61" s="320"/>
      <c r="F61" s="315"/>
      <c r="G61" s="140"/>
    </row>
    <row r="62" spans="2:7" ht="12.75">
      <c r="B62" s="313" t="s">
        <v>476</v>
      </c>
      <c r="C62" s="314" t="s">
        <v>899</v>
      </c>
      <c r="D62" s="319" t="s">
        <v>435</v>
      </c>
      <c r="E62" s="320">
        <v>2</v>
      </c>
      <c r="F62" s="401"/>
      <c r="G62" s="140">
        <f t="shared" si="0"/>
        <v>0</v>
      </c>
    </row>
    <row r="63" spans="2:7" ht="12.75">
      <c r="B63" s="328"/>
      <c r="C63" s="331"/>
      <c r="D63" s="340"/>
      <c r="E63" s="341"/>
      <c r="F63" s="344"/>
      <c r="G63" s="140"/>
    </row>
    <row r="64" spans="2:7" ht="38.25">
      <c r="B64" s="313" t="s">
        <v>477</v>
      </c>
      <c r="C64" s="314" t="s">
        <v>900</v>
      </c>
      <c r="D64" s="319" t="s">
        <v>435</v>
      </c>
      <c r="E64" s="320">
        <v>16</v>
      </c>
      <c r="F64" s="401"/>
      <c r="G64" s="140">
        <f t="shared" si="0"/>
        <v>0</v>
      </c>
    </row>
    <row r="65" spans="2:7" ht="12.75">
      <c r="B65" s="329"/>
      <c r="C65" s="335"/>
      <c r="D65" s="338"/>
      <c r="E65" s="342"/>
      <c r="F65" s="345"/>
      <c r="G65" s="140"/>
    </row>
    <row r="66" spans="2:7" ht="51">
      <c r="B66" s="313" t="s">
        <v>478</v>
      </c>
      <c r="C66" s="314" t="s">
        <v>901</v>
      </c>
      <c r="D66" s="319" t="s">
        <v>435</v>
      </c>
      <c r="E66" s="320">
        <v>6</v>
      </c>
      <c r="F66" s="401"/>
      <c r="G66" s="140">
        <f t="shared" si="0"/>
        <v>0</v>
      </c>
    </row>
    <row r="67" spans="2:7" ht="12.75">
      <c r="B67" s="329"/>
      <c r="C67" s="335"/>
      <c r="D67" s="338"/>
      <c r="E67" s="342"/>
      <c r="F67" s="345"/>
      <c r="G67" s="140"/>
    </row>
    <row r="68" spans="2:7" ht="63.75">
      <c r="B68" s="313" t="s">
        <v>793</v>
      </c>
      <c r="C68" s="314" t="s">
        <v>468</v>
      </c>
      <c r="D68" s="319" t="s">
        <v>435</v>
      </c>
      <c r="E68" s="320">
        <v>1</v>
      </c>
      <c r="F68" s="401"/>
      <c r="G68" s="140">
        <f t="shared" si="0"/>
        <v>0</v>
      </c>
    </row>
    <row r="69" spans="2:7" ht="12.75">
      <c r="B69" s="329"/>
      <c r="C69" s="335"/>
      <c r="D69" s="338"/>
      <c r="E69" s="342"/>
      <c r="F69" s="345"/>
      <c r="G69" s="140"/>
    </row>
    <row r="70" spans="2:7" ht="76.5">
      <c r="B70" s="313" t="s">
        <v>794</v>
      </c>
      <c r="C70" s="314" t="s">
        <v>470</v>
      </c>
      <c r="D70" s="319" t="s">
        <v>435</v>
      </c>
      <c r="E70" s="320">
        <v>1</v>
      </c>
      <c r="F70" s="401"/>
      <c r="G70" s="140">
        <f t="shared" si="0"/>
        <v>0</v>
      </c>
    </row>
    <row r="71" spans="2:7" ht="12.75">
      <c r="B71" s="313"/>
      <c r="C71" s="314"/>
      <c r="D71" s="319"/>
      <c r="E71" s="320"/>
      <c r="F71" s="315"/>
      <c r="G71" s="140"/>
    </row>
    <row r="72" spans="2:7" ht="38.25">
      <c r="B72" s="313" t="s">
        <v>795</v>
      </c>
      <c r="C72" s="314" t="s">
        <v>796</v>
      </c>
      <c r="D72" s="319" t="s">
        <v>435</v>
      </c>
      <c r="E72" s="320">
        <v>1</v>
      </c>
      <c r="F72" s="401"/>
      <c r="G72" s="140">
        <f>ROUND(ROUND(E72,2)*ROUND(F72,2),2)</f>
        <v>0</v>
      </c>
    </row>
    <row r="73" spans="2:7" ht="12.75">
      <c r="B73" s="313"/>
      <c r="C73" s="314"/>
      <c r="D73" s="319"/>
      <c r="E73" s="320"/>
      <c r="F73" s="315"/>
      <c r="G73" s="140"/>
    </row>
    <row r="74" spans="2:7" ht="12.75">
      <c r="B74" s="313" t="s">
        <v>797</v>
      </c>
      <c r="C74" s="314" t="s">
        <v>473</v>
      </c>
      <c r="D74" s="319" t="s">
        <v>474</v>
      </c>
      <c r="E74" s="320">
        <v>36</v>
      </c>
      <c r="F74" s="315">
        <v>57</v>
      </c>
      <c r="G74" s="140">
        <f>ROUND(ROUND(E74,2)*ROUND(F74,2),2)</f>
        <v>2052</v>
      </c>
    </row>
    <row r="75" spans="2:7" ht="13.5" thickBot="1">
      <c r="B75" s="313"/>
      <c r="C75" s="314"/>
      <c r="D75" s="319"/>
      <c r="E75" s="320"/>
      <c r="F75" s="315"/>
      <c r="G75" s="140"/>
    </row>
    <row r="76" spans="2:7" ht="13.5" thickBot="1">
      <c r="B76" s="321"/>
      <c r="C76" s="322" t="s">
        <v>336</v>
      </c>
      <c r="D76" s="323"/>
      <c r="E76" s="324"/>
      <c r="F76" s="325"/>
      <c r="G76" s="347">
        <f>SUM(G6:G74)</f>
        <v>2052</v>
      </c>
    </row>
    <row r="77" spans="2:7" ht="12.75">
      <c r="B77" s="328"/>
      <c r="C77" s="333"/>
      <c r="D77" s="331"/>
      <c r="E77" s="341"/>
      <c r="F77" s="344"/>
      <c r="G77" s="140"/>
    </row>
    <row r="78" spans="2:7" ht="12.75">
      <c r="B78" s="313"/>
      <c r="C78" s="314"/>
      <c r="D78" s="319"/>
      <c r="E78" s="320"/>
      <c r="F78" s="315"/>
      <c r="G78" s="140"/>
    </row>
    <row r="79" spans="2:7" ht="12.75">
      <c r="B79" s="313"/>
      <c r="C79" s="316" t="s">
        <v>798</v>
      </c>
      <c r="D79" s="316"/>
      <c r="E79" s="320"/>
      <c r="F79" s="315"/>
      <c r="G79" s="140"/>
    </row>
    <row r="80" spans="2:7" ht="12.75">
      <c r="B80" s="313"/>
      <c r="C80" s="316"/>
      <c r="D80" s="316"/>
      <c r="E80" s="320"/>
      <c r="F80" s="315"/>
      <c r="G80" s="140"/>
    </row>
    <row r="81" spans="2:7" ht="38.25">
      <c r="B81" s="313" t="s">
        <v>434</v>
      </c>
      <c r="C81" s="314" t="s">
        <v>799</v>
      </c>
      <c r="D81" s="319" t="s">
        <v>435</v>
      </c>
      <c r="E81" s="320">
        <v>1</v>
      </c>
      <c r="F81" s="401"/>
      <c r="G81" s="140">
        <f>ROUND(ROUND(E81,2)*ROUND(F81,2),2)</f>
        <v>0</v>
      </c>
    </row>
    <row r="82" spans="2:7" ht="12.75">
      <c r="B82" s="313"/>
      <c r="C82" s="314"/>
      <c r="D82" s="319"/>
      <c r="E82" s="320"/>
      <c r="F82" s="315"/>
      <c r="G82" s="140"/>
    </row>
    <row r="83" spans="2:7" ht="25.5">
      <c r="B83" s="313" t="s">
        <v>436</v>
      </c>
      <c r="C83" s="314" t="s">
        <v>903</v>
      </c>
      <c r="D83" s="319" t="s">
        <v>439</v>
      </c>
      <c r="E83" s="320">
        <v>140</v>
      </c>
      <c r="F83" s="401"/>
      <c r="G83" s="140">
        <f aca="true" t="shared" si="1" ref="G83:G107">ROUND(ROUND(E83,2)*ROUND(F83,2),2)</f>
        <v>0</v>
      </c>
    </row>
    <row r="84" spans="2:7" ht="12.75">
      <c r="B84" s="313"/>
      <c r="C84" s="314"/>
      <c r="D84" s="319"/>
      <c r="E84" s="320"/>
      <c r="F84" s="315"/>
      <c r="G84" s="140"/>
    </row>
    <row r="85" spans="2:7" ht="25.5">
      <c r="B85" s="313" t="s">
        <v>437</v>
      </c>
      <c r="C85" s="314" t="s">
        <v>904</v>
      </c>
      <c r="D85" s="319" t="s">
        <v>439</v>
      </c>
      <c r="E85" s="320">
        <v>1547</v>
      </c>
      <c r="F85" s="401"/>
      <c r="G85" s="140">
        <f t="shared" si="1"/>
        <v>0</v>
      </c>
    </row>
    <row r="86" spans="2:7" ht="12.75">
      <c r="B86" s="313"/>
      <c r="C86" s="314"/>
      <c r="D86" s="319"/>
      <c r="E86" s="320"/>
      <c r="F86" s="315"/>
      <c r="G86" s="140"/>
    </row>
    <row r="87" spans="2:7" ht="25.5">
      <c r="B87" s="313" t="s">
        <v>440</v>
      </c>
      <c r="C87" s="314" t="s">
        <v>905</v>
      </c>
      <c r="D87" s="319" t="s">
        <v>439</v>
      </c>
      <c r="E87" s="320">
        <v>80</v>
      </c>
      <c r="F87" s="401"/>
      <c r="G87" s="140">
        <f t="shared" si="1"/>
        <v>0</v>
      </c>
    </row>
    <row r="88" spans="2:7" ht="12.75">
      <c r="B88" s="313"/>
      <c r="C88" s="314"/>
      <c r="D88" s="319"/>
      <c r="E88" s="320"/>
      <c r="F88" s="315"/>
      <c r="G88" s="140"/>
    </row>
    <row r="89" spans="2:7" ht="25.5">
      <c r="B89" s="313" t="s">
        <v>442</v>
      </c>
      <c r="C89" s="314" t="s">
        <v>770</v>
      </c>
      <c r="D89" s="319" t="s">
        <v>439</v>
      </c>
      <c r="E89" s="320">
        <v>4471</v>
      </c>
      <c r="F89" s="401"/>
      <c r="G89" s="140">
        <f t="shared" si="1"/>
        <v>0</v>
      </c>
    </row>
    <row r="90" spans="2:7" ht="12.75">
      <c r="B90" s="313"/>
      <c r="C90" s="314"/>
      <c r="D90" s="314"/>
      <c r="E90" s="320"/>
      <c r="F90" s="315"/>
      <c r="G90" s="140"/>
    </row>
    <row r="91" spans="2:7" ht="25.5">
      <c r="B91" s="313" t="s">
        <v>444</v>
      </c>
      <c r="C91" s="314" t="s">
        <v>800</v>
      </c>
      <c r="D91" s="319" t="s">
        <v>439</v>
      </c>
      <c r="E91" s="320">
        <v>88</v>
      </c>
      <c r="F91" s="401"/>
      <c r="G91" s="140">
        <f t="shared" si="1"/>
        <v>0</v>
      </c>
    </row>
    <row r="92" spans="2:7" ht="12.75">
      <c r="B92" s="313"/>
      <c r="C92" s="314"/>
      <c r="D92" s="314"/>
      <c r="E92" s="320"/>
      <c r="F92" s="315"/>
      <c r="G92" s="140"/>
    </row>
    <row r="93" spans="2:7" ht="25.5">
      <c r="B93" s="313" t="s">
        <v>446</v>
      </c>
      <c r="C93" s="314" t="s">
        <v>772</v>
      </c>
      <c r="D93" s="319" t="s">
        <v>811</v>
      </c>
      <c r="E93" s="320">
        <v>151</v>
      </c>
      <c r="F93" s="401"/>
      <c r="G93" s="140">
        <f t="shared" si="1"/>
        <v>0</v>
      </c>
    </row>
    <row r="94" spans="2:7" ht="12.75">
      <c r="B94" s="313"/>
      <c r="C94" s="314"/>
      <c r="D94" s="314"/>
      <c r="E94" s="320"/>
      <c r="F94" s="315"/>
      <c r="G94" s="140"/>
    </row>
    <row r="95" spans="2:7" ht="12.75">
      <c r="B95" s="313" t="s">
        <v>448</v>
      </c>
      <c r="C95" s="314" t="s">
        <v>774</v>
      </c>
      <c r="D95" s="319" t="s">
        <v>439</v>
      </c>
      <c r="E95" s="320">
        <v>1887</v>
      </c>
      <c r="F95" s="401"/>
      <c r="G95" s="140">
        <f t="shared" si="1"/>
        <v>0</v>
      </c>
    </row>
    <row r="96" spans="2:7" ht="12.75">
      <c r="B96" s="313"/>
      <c r="C96" s="314"/>
      <c r="D96" s="319"/>
      <c r="E96" s="320"/>
      <c r="F96" s="315"/>
      <c r="G96" s="140"/>
    </row>
    <row r="97" spans="2:7" ht="38.25">
      <c r="B97" s="313" t="s">
        <v>450</v>
      </c>
      <c r="C97" s="314" t="s">
        <v>801</v>
      </c>
      <c r="D97" s="319" t="s">
        <v>812</v>
      </c>
      <c r="E97" s="320">
        <v>88</v>
      </c>
      <c r="F97" s="401"/>
      <c r="G97" s="140">
        <f t="shared" si="1"/>
        <v>0</v>
      </c>
    </row>
    <row r="98" spans="2:7" ht="12.75">
      <c r="B98" s="313"/>
      <c r="C98" s="314"/>
      <c r="D98" s="319"/>
      <c r="E98" s="320"/>
      <c r="F98" s="315"/>
      <c r="G98" s="140"/>
    </row>
    <row r="99" spans="2:7" ht="38.25">
      <c r="B99" s="313" t="s">
        <v>452</v>
      </c>
      <c r="C99" s="314" t="s">
        <v>802</v>
      </c>
      <c r="D99" s="319" t="s">
        <v>28</v>
      </c>
      <c r="E99" s="320">
        <v>57</v>
      </c>
      <c r="F99" s="401"/>
      <c r="G99" s="140">
        <f t="shared" si="1"/>
        <v>0</v>
      </c>
    </row>
    <row r="100" spans="2:7" ht="12.75">
      <c r="B100" s="313"/>
      <c r="C100" s="314"/>
      <c r="D100" s="319"/>
      <c r="E100" s="320"/>
      <c r="F100" s="315"/>
      <c r="G100" s="140"/>
    </row>
    <row r="101" spans="2:7" ht="38.25">
      <c r="B101" s="313" t="s">
        <v>453</v>
      </c>
      <c r="C101" s="314" t="s">
        <v>803</v>
      </c>
      <c r="D101" s="319" t="s">
        <v>28</v>
      </c>
      <c r="E101" s="320">
        <v>2</v>
      </c>
      <c r="F101" s="401"/>
      <c r="G101" s="140">
        <f t="shared" si="1"/>
        <v>0</v>
      </c>
    </row>
    <row r="102" spans="2:7" ht="12.75">
      <c r="B102" s="313"/>
      <c r="C102" s="314"/>
      <c r="D102" s="319"/>
      <c r="E102" s="320"/>
      <c r="F102" s="315"/>
      <c r="G102" s="140"/>
    </row>
    <row r="103" spans="2:7" ht="38.25">
      <c r="B103" s="313" t="s">
        <v>454</v>
      </c>
      <c r="C103" s="314" t="s">
        <v>804</v>
      </c>
      <c r="D103" s="319" t="s">
        <v>28</v>
      </c>
      <c r="E103" s="320">
        <v>77</v>
      </c>
      <c r="F103" s="401"/>
      <c r="G103" s="140">
        <f t="shared" si="1"/>
        <v>0</v>
      </c>
    </row>
    <row r="104" spans="2:7" ht="12.75">
      <c r="B104" s="313"/>
      <c r="C104" s="314"/>
      <c r="D104" s="319"/>
      <c r="E104" s="320"/>
      <c r="F104" s="315"/>
      <c r="G104" s="140"/>
    </row>
    <row r="105" spans="2:7" ht="25.5">
      <c r="B105" s="313" t="s">
        <v>456</v>
      </c>
      <c r="C105" s="314" t="s">
        <v>805</v>
      </c>
      <c r="D105" s="319" t="s">
        <v>28</v>
      </c>
      <c r="E105" s="320">
        <v>2</v>
      </c>
      <c r="F105" s="401"/>
      <c r="G105" s="140">
        <f t="shared" si="1"/>
        <v>0</v>
      </c>
    </row>
    <row r="106" spans="2:7" ht="12.75">
      <c r="B106" s="313"/>
      <c r="C106" s="314"/>
      <c r="D106" s="319"/>
      <c r="E106" s="320"/>
      <c r="F106" s="315"/>
      <c r="G106" s="140"/>
    </row>
    <row r="107" spans="2:7" ht="25.5">
      <c r="B107" s="313" t="s">
        <v>457</v>
      </c>
      <c r="C107" s="314" t="s">
        <v>806</v>
      </c>
      <c r="D107" s="319" t="s">
        <v>28</v>
      </c>
      <c r="E107" s="320">
        <v>138</v>
      </c>
      <c r="F107" s="401"/>
      <c r="G107" s="140">
        <f t="shared" si="1"/>
        <v>0</v>
      </c>
    </row>
    <row r="108" spans="2:7" ht="13.5" thickBot="1">
      <c r="B108" s="313"/>
      <c r="C108" s="314"/>
      <c r="D108" s="319"/>
      <c r="F108" s="315"/>
      <c r="G108" s="140"/>
    </row>
    <row r="109" spans="2:7" ht="13.5" thickBot="1">
      <c r="B109" s="321"/>
      <c r="C109" s="322" t="s">
        <v>336</v>
      </c>
      <c r="D109" s="322"/>
      <c r="E109" s="322"/>
      <c r="F109" s="325"/>
      <c r="G109" s="347">
        <f>SUM(G81:G107)</f>
        <v>0</v>
      </c>
    </row>
    <row r="110" spans="3:7" ht="12.75">
      <c r="C110" s="333"/>
      <c r="D110" s="333"/>
      <c r="F110" s="139"/>
      <c r="G110" s="140"/>
    </row>
    <row r="111" spans="3:7" ht="12.75">
      <c r="C111" s="314"/>
      <c r="D111" s="319"/>
      <c r="F111" s="129"/>
      <c r="G111" s="143"/>
    </row>
    <row r="112" spans="3:7" ht="12.75">
      <c r="C112" s="316" t="s">
        <v>807</v>
      </c>
      <c r="D112" s="316"/>
      <c r="F112" s="129"/>
      <c r="G112" s="143"/>
    </row>
    <row r="113" spans="3:7" ht="12.75">
      <c r="C113" s="316"/>
      <c r="D113" s="316"/>
      <c r="F113" s="349"/>
      <c r="G113" s="327"/>
    </row>
    <row r="114" spans="3:7" ht="12.75">
      <c r="C114" s="334" t="s">
        <v>808</v>
      </c>
      <c r="D114" s="337"/>
      <c r="F114" s="349"/>
      <c r="G114" s="327">
        <f>G76</f>
        <v>2052</v>
      </c>
    </row>
    <row r="115" spans="3:7" ht="12.75">
      <c r="C115" s="334"/>
      <c r="D115" s="337"/>
      <c r="F115" s="144"/>
      <c r="G115" s="327"/>
    </row>
    <row r="116" spans="3:7" ht="12.75">
      <c r="C116" s="334" t="s">
        <v>809</v>
      </c>
      <c r="D116" s="337"/>
      <c r="F116" s="349"/>
      <c r="G116" s="327">
        <f>G109</f>
        <v>0</v>
      </c>
    </row>
    <row r="117" spans="3:7" ht="12.75">
      <c r="C117" s="334"/>
      <c r="D117" s="337"/>
      <c r="F117" s="350"/>
      <c r="G117" s="351"/>
    </row>
    <row r="118" spans="2:7" ht="12.75">
      <c r="B118" s="34"/>
      <c r="C118" s="332" t="s">
        <v>336</v>
      </c>
      <c r="D118" s="348"/>
      <c r="F118" s="139"/>
      <c r="G118" s="352">
        <f>G116+G114</f>
        <v>2052</v>
      </c>
    </row>
    <row r="119" spans="3:7" ht="12.75">
      <c r="C119" s="332"/>
      <c r="F119" s="139"/>
      <c r="G119" s="142"/>
    </row>
    <row r="120" spans="3:7" ht="12.75">
      <c r="C120" s="333"/>
      <c r="F120" s="139"/>
      <c r="G120" s="142"/>
    </row>
    <row r="121" spans="3:7" ht="12.75">
      <c r="C121" s="314"/>
      <c r="F121"/>
      <c r="G121"/>
    </row>
    <row r="122" spans="3:7" ht="12.75">
      <c r="C122" s="314"/>
      <c r="F122"/>
      <c r="G122"/>
    </row>
    <row r="123" spans="3:7" ht="12.75">
      <c r="C123" s="314"/>
      <c r="F123"/>
      <c r="G123"/>
    </row>
    <row r="124" spans="3:7" ht="12.75">
      <c r="C124" s="314" t="s">
        <v>810</v>
      </c>
      <c r="F124"/>
      <c r="G124"/>
    </row>
    <row r="125" spans="3:7" ht="12.75">
      <c r="C125" s="314"/>
      <c r="F125"/>
      <c r="G125"/>
    </row>
    <row r="126" spans="3:10" ht="12.75" customHeight="1">
      <c r="C126" s="454" t="s">
        <v>873</v>
      </c>
      <c r="D126" s="454"/>
      <c r="E126" s="454"/>
      <c r="F126" s="454"/>
      <c r="G126" s="454"/>
      <c r="H126" s="391"/>
      <c r="I126" s="391"/>
      <c r="J126" s="391"/>
    </row>
    <row r="127" spans="3:10" ht="12.75">
      <c r="C127" s="454"/>
      <c r="D127" s="454"/>
      <c r="E127" s="454"/>
      <c r="F127" s="454"/>
      <c r="G127" s="454"/>
      <c r="H127" s="391"/>
      <c r="I127" s="391"/>
      <c r="J127" s="391"/>
    </row>
    <row r="128" spans="3:10" ht="12.75">
      <c r="C128" s="454"/>
      <c r="D128" s="454"/>
      <c r="E128" s="454"/>
      <c r="F128" s="454"/>
      <c r="G128" s="454"/>
      <c r="H128" s="391"/>
      <c r="I128" s="391"/>
      <c r="J128" s="391"/>
    </row>
    <row r="129" spans="3:10" ht="12.75">
      <c r="C129" s="454"/>
      <c r="D129" s="454"/>
      <c r="E129" s="454"/>
      <c r="F129" s="454"/>
      <c r="G129" s="454"/>
      <c r="H129" s="391"/>
      <c r="I129" s="391"/>
      <c r="J129" s="391"/>
    </row>
    <row r="130" spans="3:10" ht="12.75">
      <c r="C130" s="454"/>
      <c r="D130" s="454"/>
      <c r="E130" s="454"/>
      <c r="F130" s="454"/>
      <c r="G130" s="454"/>
      <c r="H130" s="391"/>
      <c r="I130" s="391"/>
      <c r="J130" s="391"/>
    </row>
    <row r="131" spans="3:10" ht="12.75">
      <c r="C131" s="454"/>
      <c r="D131" s="454"/>
      <c r="E131" s="454"/>
      <c r="F131" s="454"/>
      <c r="G131" s="454"/>
      <c r="H131" s="391"/>
      <c r="I131" s="391"/>
      <c r="J131" s="391"/>
    </row>
    <row r="132" spans="3:10" ht="12.75">
      <c r="C132" s="454"/>
      <c r="D132" s="454"/>
      <c r="E132" s="454"/>
      <c r="F132" s="454"/>
      <c r="G132" s="454"/>
      <c r="H132" s="391"/>
      <c r="I132" s="391"/>
      <c r="J132" s="391"/>
    </row>
    <row r="133" spans="3:10" ht="12.75">
      <c r="C133" s="454"/>
      <c r="D133" s="454"/>
      <c r="E133" s="454"/>
      <c r="F133" s="454"/>
      <c r="G133" s="454"/>
      <c r="H133" s="391"/>
      <c r="I133" s="391"/>
      <c r="J133" s="391"/>
    </row>
    <row r="134" spans="3:10" ht="12.75">
      <c r="C134" s="454"/>
      <c r="D134" s="454"/>
      <c r="E134" s="454"/>
      <c r="F134" s="454"/>
      <c r="G134" s="454"/>
      <c r="H134" s="391"/>
      <c r="I134" s="391"/>
      <c r="J134" s="391"/>
    </row>
    <row r="135" spans="3:10" ht="12.75">
      <c r="C135" s="314"/>
      <c r="D135" s="314"/>
      <c r="E135" s="314"/>
      <c r="F135" s="314"/>
      <c r="G135" s="314"/>
      <c r="H135" s="391"/>
      <c r="I135" s="391"/>
      <c r="J135" s="391"/>
    </row>
    <row r="136" spans="3:10" ht="12.75">
      <c r="C136" s="314"/>
      <c r="D136" s="314"/>
      <c r="E136" s="314"/>
      <c r="F136" s="314"/>
      <c r="G136" s="314"/>
      <c r="H136" s="391"/>
      <c r="I136" s="391"/>
      <c r="J136" s="391"/>
    </row>
    <row r="137" spans="3:7" ht="12.75">
      <c r="C137" s="314"/>
      <c r="D137" s="314"/>
      <c r="E137" s="314"/>
      <c r="F137" s="314"/>
      <c r="G137" s="314"/>
    </row>
    <row r="138" spans="3:7" ht="12.75">
      <c r="C138" s="314"/>
      <c r="D138" s="314"/>
      <c r="E138" s="314"/>
      <c r="F138" s="314"/>
      <c r="G138" s="314"/>
    </row>
    <row r="139" spans="3:7" ht="12.75">
      <c r="C139" s="314"/>
      <c r="D139" s="314"/>
      <c r="E139" s="314"/>
      <c r="F139" s="314"/>
      <c r="G139" s="314"/>
    </row>
    <row r="140" spans="6:7" ht="12.75">
      <c r="F140" s="139"/>
      <c r="G140" s="142"/>
    </row>
    <row r="141" spans="6:7" ht="12.75">
      <c r="F141" s="139"/>
      <c r="G141" s="142"/>
    </row>
    <row r="142" spans="6:7" ht="12.75">
      <c r="F142" s="139"/>
      <c r="G142" s="142"/>
    </row>
    <row r="143" spans="6:7" ht="12.75">
      <c r="F143" s="139"/>
      <c r="G143" s="142"/>
    </row>
    <row r="144" spans="6:7" ht="12.75">
      <c r="F144" s="139"/>
      <c r="G144" s="142"/>
    </row>
    <row r="145" spans="6:7" ht="12.75">
      <c r="F145" s="139"/>
      <c r="G145" s="142"/>
    </row>
    <row r="146" spans="6:7" ht="12.75">
      <c r="F146" s="139"/>
      <c r="G146" s="142"/>
    </row>
    <row r="147" spans="6:7" ht="12.75">
      <c r="F147" s="139"/>
      <c r="G147" s="142"/>
    </row>
    <row r="148" spans="6:7" ht="12.75">
      <c r="F148" s="139"/>
      <c r="G148" s="142"/>
    </row>
    <row r="149" spans="6:7" ht="12.75">
      <c r="F149" s="139"/>
      <c r="G149" s="142"/>
    </row>
    <row r="150" spans="6:7" ht="12.75">
      <c r="F150" s="139"/>
      <c r="G150" s="142"/>
    </row>
    <row r="151" spans="6:7" ht="12.75">
      <c r="F151" s="139"/>
      <c r="G151" s="142"/>
    </row>
    <row r="152" spans="6:7" ht="12.75">
      <c r="F152" s="139"/>
      <c r="G152" s="142"/>
    </row>
    <row r="153" spans="6:7" ht="12.75">
      <c r="F153" s="139"/>
      <c r="G153" s="142"/>
    </row>
    <row r="154" spans="6:7" ht="12.75">
      <c r="F154" s="139"/>
      <c r="G154" s="142"/>
    </row>
    <row r="155" spans="6:7" ht="12.75">
      <c r="F155" s="139"/>
      <c r="G155" s="142"/>
    </row>
    <row r="156" spans="6:7" ht="12.75">
      <c r="F156" s="139"/>
      <c r="G156" s="142"/>
    </row>
    <row r="157" spans="6:7" ht="12.75">
      <c r="F157" s="139"/>
      <c r="G157" s="142"/>
    </row>
    <row r="158" spans="6:7" ht="12.75">
      <c r="F158" s="139"/>
      <c r="G158" s="142"/>
    </row>
    <row r="159" spans="6:7" ht="12.75">
      <c r="F159" s="139"/>
      <c r="G159" s="142"/>
    </row>
    <row r="160" spans="6:7" ht="12.75">
      <c r="F160" s="139"/>
      <c r="G160" s="142"/>
    </row>
    <row r="161" spans="6:7" ht="12.75">
      <c r="F161" s="139"/>
      <c r="G161" s="142"/>
    </row>
    <row r="162" spans="6:7" ht="12.75">
      <c r="F162" s="139"/>
      <c r="G162" s="142"/>
    </row>
    <row r="163" spans="6:7" ht="12.75">
      <c r="F163" s="139"/>
      <c r="G163" s="142"/>
    </row>
    <row r="164" spans="6:7" ht="12.75">
      <c r="F164" s="139"/>
      <c r="G164" s="142"/>
    </row>
    <row r="165" spans="6:7" ht="12.75">
      <c r="F165" s="139"/>
      <c r="G165" s="142"/>
    </row>
    <row r="166" spans="6:7" ht="12.75">
      <c r="F166" s="139"/>
      <c r="G166" s="142"/>
    </row>
    <row r="167" spans="6:7" ht="12.75">
      <c r="F167" s="139"/>
      <c r="G167" s="142"/>
    </row>
    <row r="168" spans="6:7" ht="12.75">
      <c r="F168" s="139"/>
      <c r="G168" s="142"/>
    </row>
    <row r="169" spans="6:7" ht="12.75">
      <c r="F169" s="139"/>
      <c r="G169" s="142"/>
    </row>
    <row r="170" spans="6:7" ht="12.75">
      <c r="F170" s="139"/>
      <c r="G170" s="142"/>
    </row>
    <row r="171" spans="6:7" ht="12.75">
      <c r="F171" s="139"/>
      <c r="G171" s="142"/>
    </row>
    <row r="172" spans="6:7" ht="12.75">
      <c r="F172" s="139"/>
      <c r="G172" s="142"/>
    </row>
    <row r="173" spans="6:7" ht="12.75">
      <c r="F173" s="139"/>
      <c r="G173" s="142"/>
    </row>
    <row r="174" spans="6:7" ht="12.75">
      <c r="F174" s="139"/>
      <c r="G174" s="142"/>
    </row>
    <row r="175" spans="6:7" ht="12.75">
      <c r="F175" s="139"/>
      <c r="G175" s="142"/>
    </row>
    <row r="176" spans="6:7" ht="12.75">
      <c r="F176" s="139"/>
      <c r="G176" s="142"/>
    </row>
    <row r="177" spans="6:7" ht="12.75">
      <c r="F177" s="139"/>
      <c r="G177" s="142"/>
    </row>
    <row r="178" spans="6:7" ht="12.75">
      <c r="F178" s="139"/>
      <c r="G178" s="142"/>
    </row>
    <row r="179" spans="6:7" ht="12.75">
      <c r="F179" s="139"/>
      <c r="G179" s="142"/>
    </row>
    <row r="180" spans="6:7" ht="12.75">
      <c r="F180" s="139"/>
      <c r="G180" s="142"/>
    </row>
    <row r="181" spans="6:7" ht="12.75">
      <c r="F181" s="139"/>
      <c r="G181" s="142"/>
    </row>
    <row r="182" spans="6:7" ht="12.75">
      <c r="F182" s="139"/>
      <c r="G182" s="142"/>
    </row>
  </sheetData>
  <sheetProtection password="E637" sheet="1" formatCells="0" formatColumns="0" formatRows="0" selectLockedCells="1"/>
  <mergeCells count="1">
    <mergeCell ref="C126:G134"/>
  </mergeCells>
  <printOptions/>
  <pageMargins left="0.7" right="0.7" top="0.75" bottom="0.75" header="0.3" footer="0.3"/>
  <pageSetup horizontalDpi="1200" verticalDpi="1200" orientation="portrait" paperSize="9" scale="87" r:id="rId1"/>
  <rowBreaks count="3" manualBreakCount="3">
    <brk id="32" max="255" man="1"/>
    <brk id="80" max="6" man="1"/>
    <brk id="118" max="6" man="1"/>
  </rowBreaks>
</worksheet>
</file>

<file path=xl/worksheets/sheet8.xml><?xml version="1.0" encoding="utf-8"?>
<worksheet xmlns="http://schemas.openxmlformats.org/spreadsheetml/2006/main" xmlns:r="http://schemas.openxmlformats.org/officeDocument/2006/relationships">
  <dimension ref="A1:G24"/>
  <sheetViews>
    <sheetView zoomScalePageLayoutView="0" workbookViewId="0" topLeftCell="B13">
      <selection activeCell="F6" sqref="F6"/>
    </sheetView>
  </sheetViews>
  <sheetFormatPr defaultColWidth="9.00390625" defaultRowHeight="12.75"/>
  <cols>
    <col min="1" max="1" width="3.75390625" style="0" customWidth="1"/>
    <col min="2" max="2" width="4.125" style="0" customWidth="1"/>
    <col min="3" max="3" width="44.875" style="0" customWidth="1"/>
    <col min="7" max="7" width="15.125" style="0" customWidth="1"/>
  </cols>
  <sheetData>
    <row r="1" spans="1:7" ht="12.75">
      <c r="A1" s="162"/>
      <c r="B1" s="163"/>
      <c r="C1" s="163" t="s">
        <v>493</v>
      </c>
      <c r="D1" s="163"/>
      <c r="E1" s="163"/>
      <c r="F1" s="163"/>
      <c r="G1" s="174"/>
    </row>
    <row r="2" spans="1:7" ht="12.75">
      <c r="A2" s="163"/>
      <c r="B2" s="164"/>
      <c r="C2" s="165"/>
      <c r="D2" s="165"/>
      <c r="E2" s="166"/>
      <c r="F2" s="167"/>
      <c r="G2" s="175"/>
    </row>
    <row r="3" spans="1:7" ht="12.75">
      <c r="A3" s="168"/>
      <c r="B3" s="169" t="s">
        <v>428</v>
      </c>
      <c r="C3" s="170" t="s">
        <v>494</v>
      </c>
      <c r="D3" s="170"/>
      <c r="E3" s="171"/>
      <c r="F3" s="166"/>
      <c r="G3" s="174"/>
    </row>
    <row r="4" spans="1:7" ht="25.5">
      <c r="A4" s="168"/>
      <c r="B4" s="164"/>
      <c r="C4" s="170"/>
      <c r="D4" s="172" t="s">
        <v>430</v>
      </c>
      <c r="E4" s="173" t="s">
        <v>431</v>
      </c>
      <c r="F4" s="172" t="s">
        <v>432</v>
      </c>
      <c r="G4" s="176" t="s">
        <v>433</v>
      </c>
    </row>
    <row r="5" spans="1:7" ht="12.75">
      <c r="A5" s="168"/>
      <c r="B5" s="164"/>
      <c r="C5" s="170"/>
      <c r="D5" s="172"/>
      <c r="E5" s="173"/>
      <c r="F5" s="172"/>
      <c r="G5" s="176"/>
    </row>
    <row r="6" spans="1:7" ht="76.5">
      <c r="A6" s="312"/>
      <c r="B6" s="313" t="s">
        <v>434</v>
      </c>
      <c r="C6" s="314" t="s">
        <v>875</v>
      </c>
      <c r="D6" s="319" t="s">
        <v>435</v>
      </c>
      <c r="E6" s="320">
        <v>1</v>
      </c>
      <c r="F6" s="401"/>
      <c r="G6" s="326">
        <f>ROUND(ROUND(E6,2)*ROUND(F6,2),2)</f>
        <v>0</v>
      </c>
    </row>
    <row r="7" spans="1:7" ht="12.75">
      <c r="A7" s="312"/>
      <c r="B7" s="311"/>
      <c r="C7" s="316"/>
      <c r="D7" s="317"/>
      <c r="E7" s="318"/>
      <c r="F7" s="317"/>
      <c r="G7" s="326"/>
    </row>
    <row r="8" spans="1:7" ht="25.5">
      <c r="A8" s="312"/>
      <c r="B8" s="313" t="s">
        <v>436</v>
      </c>
      <c r="C8" s="314" t="s">
        <v>876</v>
      </c>
      <c r="D8" s="319" t="s">
        <v>435</v>
      </c>
      <c r="E8" s="320">
        <v>1</v>
      </c>
      <c r="F8" s="401"/>
      <c r="G8" s="326">
        <f aca="true" t="shared" si="0" ref="G8:G22">ROUND(ROUND(E8,2)*ROUND(F8,2),2)</f>
        <v>0</v>
      </c>
    </row>
    <row r="9" spans="1:7" ht="12.75">
      <c r="A9" s="312"/>
      <c r="B9" s="313"/>
      <c r="C9" s="314"/>
      <c r="D9" s="319"/>
      <c r="E9" s="320"/>
      <c r="F9" s="315"/>
      <c r="G9" s="326"/>
    </row>
    <row r="10" spans="1:7" ht="12.75">
      <c r="A10" s="312"/>
      <c r="B10" s="313" t="s">
        <v>437</v>
      </c>
      <c r="C10" s="314" t="s">
        <v>447</v>
      </c>
      <c r="D10" s="319" t="s">
        <v>439</v>
      </c>
      <c r="E10" s="320">
        <v>98</v>
      </c>
      <c r="F10" s="401"/>
      <c r="G10" s="326">
        <f t="shared" si="0"/>
        <v>0</v>
      </c>
    </row>
    <row r="11" spans="1:7" ht="12.75">
      <c r="A11" s="312"/>
      <c r="B11" s="313"/>
      <c r="C11" s="314"/>
      <c r="D11" s="319"/>
      <c r="E11" s="320"/>
      <c r="F11" s="315"/>
      <c r="G11" s="326"/>
    </row>
    <row r="12" spans="1:7" ht="25.5">
      <c r="A12" s="312"/>
      <c r="B12" s="313" t="s">
        <v>440</v>
      </c>
      <c r="C12" s="314" t="s">
        <v>449</v>
      </c>
      <c r="D12" s="319" t="s">
        <v>439</v>
      </c>
      <c r="E12" s="320">
        <v>98</v>
      </c>
      <c r="F12" s="401"/>
      <c r="G12" s="326">
        <f t="shared" si="0"/>
        <v>0</v>
      </c>
    </row>
    <row r="13" spans="1:7" ht="12.75">
      <c r="A13" s="312"/>
      <c r="B13" s="313"/>
      <c r="C13" s="314"/>
      <c r="D13" s="319"/>
      <c r="E13" s="320"/>
      <c r="F13" s="315"/>
      <c r="G13" s="326"/>
    </row>
    <row r="14" spans="1:7" ht="12.75">
      <c r="A14" s="312"/>
      <c r="B14" s="313" t="s">
        <v>442</v>
      </c>
      <c r="C14" s="314" t="s">
        <v>495</v>
      </c>
      <c r="D14" s="319" t="s">
        <v>435</v>
      </c>
      <c r="E14" s="320">
        <v>6</v>
      </c>
      <c r="F14" s="401"/>
      <c r="G14" s="326">
        <f t="shared" si="0"/>
        <v>0</v>
      </c>
    </row>
    <row r="15" spans="1:7" ht="12.75">
      <c r="A15" s="312"/>
      <c r="B15" s="313"/>
      <c r="C15" s="314"/>
      <c r="D15" s="319"/>
      <c r="E15" s="320"/>
      <c r="F15" s="315"/>
      <c r="G15" s="326"/>
    </row>
    <row r="16" spans="1:7" ht="38.25">
      <c r="A16" s="312"/>
      <c r="B16" s="313" t="s">
        <v>444</v>
      </c>
      <c r="C16" s="314" t="s">
        <v>496</v>
      </c>
      <c r="D16" s="319" t="s">
        <v>435</v>
      </c>
      <c r="E16" s="320">
        <v>1</v>
      </c>
      <c r="F16" s="401"/>
      <c r="G16" s="326">
        <f t="shared" si="0"/>
        <v>0</v>
      </c>
    </row>
    <row r="17" spans="2:7" ht="12.75">
      <c r="B17" s="313"/>
      <c r="C17" s="314"/>
      <c r="D17" s="319"/>
      <c r="E17" s="320"/>
      <c r="F17" s="315"/>
      <c r="G17" s="326"/>
    </row>
    <row r="18" spans="2:7" ht="12.75">
      <c r="B18" s="313" t="s">
        <v>446</v>
      </c>
      <c r="C18" s="314" t="s">
        <v>473</v>
      </c>
      <c r="D18" s="319" t="s">
        <v>474</v>
      </c>
      <c r="E18" s="320">
        <v>10</v>
      </c>
      <c r="F18" s="315">
        <v>57</v>
      </c>
      <c r="G18" s="326">
        <f t="shared" si="0"/>
        <v>570</v>
      </c>
    </row>
    <row r="19" spans="2:7" ht="12.75">
      <c r="B19" s="313"/>
      <c r="C19" s="314"/>
      <c r="D19" s="319"/>
      <c r="E19" s="320"/>
      <c r="F19" s="315"/>
      <c r="G19" s="326"/>
    </row>
    <row r="20" spans="2:7" ht="93" customHeight="1">
      <c r="B20" s="313" t="s">
        <v>448</v>
      </c>
      <c r="C20" s="393" t="s">
        <v>877</v>
      </c>
      <c r="D20" s="319" t="s">
        <v>439</v>
      </c>
      <c r="E20" s="320">
        <v>48</v>
      </c>
      <c r="F20" s="401"/>
      <c r="G20" s="326">
        <f t="shared" si="0"/>
        <v>0</v>
      </c>
    </row>
    <row r="21" spans="2:7" ht="12.75">
      <c r="B21" s="313"/>
      <c r="C21" s="314"/>
      <c r="D21" s="319"/>
      <c r="E21" s="320"/>
      <c r="F21" s="315"/>
      <c r="G21" s="326"/>
    </row>
    <row r="22" spans="2:7" ht="102">
      <c r="B22" s="313" t="s">
        <v>450</v>
      </c>
      <c r="C22" s="393" t="s">
        <v>878</v>
      </c>
      <c r="D22" s="319" t="s">
        <v>439</v>
      </c>
      <c r="E22" s="320">
        <v>50</v>
      </c>
      <c r="F22" s="401"/>
      <c r="G22" s="326">
        <f t="shared" si="0"/>
        <v>0</v>
      </c>
    </row>
    <row r="23" spans="2:7" ht="13.5" thickBot="1">
      <c r="B23" s="313"/>
      <c r="C23" s="314"/>
      <c r="D23" s="319"/>
      <c r="E23" s="320"/>
      <c r="F23" s="315"/>
      <c r="G23" s="326"/>
    </row>
    <row r="24" spans="2:7" ht="13.5" thickBot="1">
      <c r="B24" s="321"/>
      <c r="C24" s="322" t="s">
        <v>336</v>
      </c>
      <c r="D24" s="323"/>
      <c r="E24" s="324"/>
      <c r="F24" s="325"/>
      <c r="G24" s="310">
        <f>SUM(G6:G22)</f>
        <v>570</v>
      </c>
    </row>
  </sheetData>
  <sheetProtection password="E637" sheet="1" formatCells="0" formatColumns="0" formatRows="0" select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8"/>
  <sheetViews>
    <sheetView zoomScalePageLayoutView="0" workbookViewId="0" topLeftCell="A1">
      <selection activeCell="E23" sqref="E23"/>
    </sheetView>
  </sheetViews>
  <sheetFormatPr defaultColWidth="9.00390625" defaultRowHeight="12.75"/>
  <cols>
    <col min="1" max="1" width="3.625" style="0" customWidth="1"/>
    <col min="2" max="2" width="1.875" style="0" customWidth="1"/>
    <col min="3" max="3" width="34.375" style="0" customWidth="1"/>
    <col min="5" max="5" width="13.00390625" style="0" customWidth="1"/>
    <col min="6" max="6" width="15.375" style="0" customWidth="1"/>
  </cols>
  <sheetData>
    <row r="1" spans="1:6" ht="12.75">
      <c r="A1" s="147"/>
      <c r="B1" s="1"/>
      <c r="C1" s="1" t="s">
        <v>479</v>
      </c>
      <c r="D1" s="1"/>
      <c r="E1" s="148"/>
      <c r="F1" s="149"/>
    </row>
    <row r="2" spans="1:6" ht="12.75">
      <c r="A2" s="1"/>
      <c r="B2" s="1"/>
      <c r="C2" s="1"/>
      <c r="D2" s="1"/>
      <c r="E2" s="148"/>
      <c r="F2" s="149"/>
    </row>
    <row r="3" spans="1:6" ht="12.75">
      <c r="A3" s="147"/>
      <c r="B3" s="1"/>
      <c r="C3" s="1" t="s">
        <v>480</v>
      </c>
      <c r="D3" s="147"/>
      <c r="E3" s="148"/>
      <c r="F3" s="150"/>
    </row>
    <row r="4" spans="1:6" ht="12.75">
      <c r="A4" s="151"/>
      <c r="B4" s="152"/>
      <c r="C4" s="153"/>
      <c r="D4" s="151"/>
      <c r="E4" s="154"/>
      <c r="F4" s="155"/>
    </row>
    <row r="5" spans="1:6" ht="43.5" customHeight="1">
      <c r="A5" s="156">
        <v>1</v>
      </c>
      <c r="B5" s="152"/>
      <c r="C5" s="394" t="s">
        <v>906</v>
      </c>
      <c r="D5" s="404"/>
      <c r="E5" s="154"/>
      <c r="F5" s="155"/>
    </row>
    <row r="6" spans="1:6" ht="12.75">
      <c r="A6" s="151"/>
      <c r="B6" s="152"/>
      <c r="C6" s="152"/>
      <c r="D6" s="151"/>
      <c r="E6" s="154"/>
      <c r="F6" s="155"/>
    </row>
    <row r="7" spans="1:6" ht="12.75">
      <c r="A7" s="151"/>
      <c r="B7" s="152"/>
      <c r="C7" s="152" t="s">
        <v>439</v>
      </c>
      <c r="D7" s="151">
        <v>1780</v>
      </c>
      <c r="E7" s="406"/>
      <c r="F7" s="155">
        <f>ROUND(ROUND(D7,2)*ROUND(E7,2),2)</f>
        <v>0</v>
      </c>
    </row>
    <row r="8" spans="1:6" ht="12.75">
      <c r="A8" s="151"/>
      <c r="B8" s="152"/>
      <c r="C8" s="152"/>
      <c r="D8" s="151"/>
      <c r="E8" s="154"/>
      <c r="F8" s="155"/>
    </row>
    <row r="9" spans="1:6" ht="51">
      <c r="A9" s="156">
        <v>2</v>
      </c>
      <c r="B9" s="152"/>
      <c r="C9" s="157" t="s">
        <v>481</v>
      </c>
      <c r="D9" s="404"/>
      <c r="E9" s="154"/>
      <c r="F9" s="155"/>
    </row>
    <row r="10" spans="1:6" ht="12.75">
      <c r="A10" s="151"/>
      <c r="B10" s="152"/>
      <c r="C10" s="152"/>
      <c r="D10" s="151"/>
      <c r="E10" s="154"/>
      <c r="F10" s="155"/>
    </row>
    <row r="11" spans="1:6" ht="12.75">
      <c r="A11" s="151"/>
      <c r="B11" s="152"/>
      <c r="C11" s="152" t="s">
        <v>439</v>
      </c>
      <c r="D11" s="151">
        <v>1780</v>
      </c>
      <c r="E11" s="406"/>
      <c r="F11" s="155">
        <f>ROUND(ROUND(D11,2)*ROUND(E11,2),2)</f>
        <v>0</v>
      </c>
    </row>
    <row r="12" spans="1:6" ht="12.75">
      <c r="A12" s="151"/>
      <c r="B12" s="152"/>
      <c r="C12" s="152"/>
      <c r="D12" s="151"/>
      <c r="E12" s="154"/>
      <c r="F12" s="155"/>
    </row>
    <row r="13" spans="1:6" ht="102">
      <c r="A13" s="156">
        <v>3</v>
      </c>
      <c r="B13" s="152"/>
      <c r="C13" s="157" t="s">
        <v>482</v>
      </c>
      <c r="D13" s="86"/>
      <c r="E13" s="154"/>
      <c r="F13" s="155"/>
    </row>
    <row r="14" spans="1:6" ht="12.75">
      <c r="A14" s="151"/>
      <c r="B14" s="152"/>
      <c r="C14" s="152"/>
      <c r="D14" s="151"/>
      <c r="E14" s="154"/>
      <c r="F14" s="155"/>
    </row>
    <row r="15" spans="1:6" ht="12.75">
      <c r="A15" s="151"/>
      <c r="B15" s="152"/>
      <c r="C15" s="152" t="s">
        <v>439</v>
      </c>
      <c r="D15" s="151">
        <v>389</v>
      </c>
      <c r="E15" s="406"/>
      <c r="F15" s="155">
        <f>ROUND(ROUND(D15,2)*ROUND(E15,2),2)</f>
        <v>0</v>
      </c>
    </row>
    <row r="16" spans="1:6" ht="12.75">
      <c r="A16" s="151"/>
      <c r="B16" s="152"/>
      <c r="C16" s="152"/>
      <c r="D16" s="151"/>
      <c r="E16" s="154"/>
      <c r="F16" s="155"/>
    </row>
    <row r="17" spans="1:6" ht="114.75">
      <c r="A17" s="156">
        <v>4</v>
      </c>
      <c r="B17" s="152"/>
      <c r="C17" s="157" t="s">
        <v>483</v>
      </c>
      <c r="D17" s="405"/>
      <c r="E17" s="154"/>
      <c r="F17" s="155"/>
    </row>
    <row r="18" spans="1:6" ht="12.75">
      <c r="A18" s="151"/>
      <c r="B18" s="152"/>
      <c r="C18" s="152"/>
      <c r="D18" s="151"/>
      <c r="E18" s="154"/>
      <c r="F18" s="155"/>
    </row>
    <row r="19" spans="1:6" ht="12.75">
      <c r="A19" s="151"/>
      <c r="B19" s="152"/>
      <c r="C19" s="152" t="s">
        <v>439</v>
      </c>
      <c r="D19" s="151">
        <v>389</v>
      </c>
      <c r="E19" s="406"/>
      <c r="F19" s="155">
        <f>ROUND(ROUND(D19,2)*ROUND(E19,2),2)</f>
        <v>0</v>
      </c>
    </row>
    <row r="20" spans="1:6" ht="12.75">
      <c r="A20" s="151"/>
      <c r="B20" s="152"/>
      <c r="C20" s="152"/>
      <c r="D20" s="151"/>
      <c r="E20" s="154"/>
      <c r="F20" s="155"/>
    </row>
    <row r="21" spans="1:6" ht="140.25">
      <c r="A21" s="156">
        <v>5</v>
      </c>
      <c r="B21" s="152"/>
      <c r="C21" s="157" t="s">
        <v>484</v>
      </c>
      <c r="D21" s="86"/>
      <c r="E21" s="154"/>
      <c r="F21" s="155"/>
    </row>
    <row r="22" spans="1:6" ht="12.75">
      <c r="A22" s="151"/>
      <c r="B22" s="152"/>
      <c r="C22" s="152"/>
      <c r="D22" s="151"/>
      <c r="E22" s="154"/>
      <c r="F22" s="155"/>
    </row>
    <row r="23" spans="1:6" ht="12.75">
      <c r="A23" s="151"/>
      <c r="B23" s="152"/>
      <c r="C23" s="152" t="s">
        <v>439</v>
      </c>
      <c r="D23" s="151">
        <v>160</v>
      </c>
      <c r="E23" s="406"/>
      <c r="F23" s="155">
        <f>ROUND(ROUND(D23,2)*ROUND(E23,2),2)</f>
        <v>0</v>
      </c>
    </row>
    <row r="24" spans="1:6" ht="12.75">
      <c r="A24" s="151"/>
      <c r="B24" s="152"/>
      <c r="C24" s="152"/>
      <c r="D24" s="151"/>
      <c r="E24" s="154"/>
      <c r="F24" s="155"/>
    </row>
    <row r="25" spans="1:6" ht="114.75">
      <c r="A25" s="156">
        <v>6</v>
      </c>
      <c r="B25" s="152"/>
      <c r="C25" s="157" t="s">
        <v>485</v>
      </c>
      <c r="D25" s="86"/>
      <c r="E25" s="154"/>
      <c r="F25" s="155"/>
    </row>
    <row r="26" spans="1:6" ht="12.75">
      <c r="A26" s="151"/>
      <c r="B26" s="152"/>
      <c r="C26" s="152"/>
      <c r="D26" s="151"/>
      <c r="E26" s="154"/>
      <c r="F26" s="155"/>
    </row>
    <row r="27" spans="1:6" ht="12.75">
      <c r="A27" s="151"/>
      <c r="B27" s="152"/>
      <c r="C27" s="152" t="s">
        <v>439</v>
      </c>
      <c r="D27" s="151">
        <v>600</v>
      </c>
      <c r="E27" s="406"/>
      <c r="F27" s="155">
        <f>ROUND(ROUND(D27,2)*ROUND(E27,2),2)</f>
        <v>0</v>
      </c>
    </row>
    <row r="28" spans="1:6" ht="12.75">
      <c r="A28" s="151"/>
      <c r="B28" s="152"/>
      <c r="C28" s="152"/>
      <c r="D28" s="151"/>
      <c r="E28" s="154"/>
      <c r="F28" s="155"/>
    </row>
    <row r="29" spans="1:6" ht="140.25">
      <c r="A29" s="156">
        <v>7</v>
      </c>
      <c r="B29" s="152"/>
      <c r="C29" s="157" t="s">
        <v>486</v>
      </c>
      <c r="D29" s="405"/>
      <c r="E29" s="154"/>
      <c r="F29" s="155"/>
    </row>
    <row r="30" spans="1:6" ht="12.75">
      <c r="A30" s="151"/>
      <c r="B30" s="152"/>
      <c r="C30" s="152"/>
      <c r="D30" s="151"/>
      <c r="E30" s="154"/>
      <c r="F30" s="155"/>
    </row>
    <row r="31" spans="1:6" ht="12.75">
      <c r="A31" s="151"/>
      <c r="B31" s="152"/>
      <c r="C31" s="152" t="s">
        <v>439</v>
      </c>
      <c r="D31" s="151">
        <v>40</v>
      </c>
      <c r="E31" s="406"/>
      <c r="F31" s="155">
        <f>ROUND(ROUND(D31,2)*ROUND(E31,2),2)</f>
        <v>0</v>
      </c>
    </row>
    <row r="32" spans="1:6" ht="12.75">
      <c r="A32" s="151"/>
      <c r="B32" s="152"/>
      <c r="C32" s="152"/>
      <c r="D32" s="151"/>
      <c r="E32" s="154"/>
      <c r="F32" s="155"/>
    </row>
    <row r="33" spans="1:6" ht="140.25">
      <c r="A33" s="156">
        <v>8</v>
      </c>
      <c r="B33" s="152"/>
      <c r="C33" s="157" t="s">
        <v>487</v>
      </c>
      <c r="D33" s="405"/>
      <c r="E33" s="154"/>
      <c r="F33" s="155"/>
    </row>
    <row r="34" spans="1:6" ht="12.75">
      <c r="A34" s="151"/>
      <c r="B34" s="152"/>
      <c r="C34" s="152"/>
      <c r="D34" s="151"/>
      <c r="E34" s="154"/>
      <c r="F34" s="155"/>
    </row>
    <row r="35" spans="1:6" ht="12.75">
      <c r="A35" s="151"/>
      <c r="B35" s="152"/>
      <c r="C35" s="152" t="s">
        <v>439</v>
      </c>
      <c r="D35" s="151">
        <v>591</v>
      </c>
      <c r="E35" s="406"/>
      <c r="F35" s="155">
        <f>ROUND(ROUND(D35,2)*ROUND(E35,2),2)</f>
        <v>0</v>
      </c>
    </row>
    <row r="36" spans="1:6" ht="12.75">
      <c r="A36" s="151"/>
      <c r="B36" s="152"/>
      <c r="C36" s="152"/>
      <c r="D36" s="151"/>
      <c r="E36" s="154"/>
      <c r="F36" s="155"/>
    </row>
    <row r="37" spans="1:6" ht="38.25">
      <c r="A37" s="156">
        <v>9</v>
      </c>
      <c r="B37" s="152"/>
      <c r="C37" s="157" t="s">
        <v>488</v>
      </c>
      <c r="D37" s="86"/>
      <c r="E37" s="154"/>
      <c r="F37" s="155"/>
    </row>
    <row r="38" spans="1:6" ht="12.75">
      <c r="A38" s="151"/>
      <c r="B38" s="152"/>
      <c r="C38" s="152"/>
      <c r="D38" s="151"/>
      <c r="E38" s="154"/>
      <c r="F38" s="155"/>
    </row>
    <row r="39" spans="1:6" ht="12.75">
      <c r="A39" s="151"/>
      <c r="B39" s="152"/>
      <c r="C39" s="152" t="s">
        <v>28</v>
      </c>
      <c r="D39" s="151">
        <v>108</v>
      </c>
      <c r="E39" s="406"/>
      <c r="F39" s="155">
        <f>ROUND(ROUND(D39,2)*ROUND(E39,2),2)</f>
        <v>0</v>
      </c>
    </row>
    <row r="40" spans="1:6" ht="12.75">
      <c r="A40" s="151"/>
      <c r="B40" s="152"/>
      <c r="C40" s="152"/>
      <c r="D40" s="151"/>
      <c r="E40" s="154"/>
      <c r="F40" s="155"/>
    </row>
    <row r="41" spans="1:6" ht="38.25">
      <c r="A41" s="156">
        <v>10</v>
      </c>
      <c r="B41" s="152"/>
      <c r="C41" s="157" t="s">
        <v>489</v>
      </c>
      <c r="D41" s="86"/>
      <c r="E41" s="154"/>
      <c r="F41" s="155"/>
    </row>
    <row r="42" spans="1:6" ht="12.75">
      <c r="A42" s="151"/>
      <c r="B42" s="152"/>
      <c r="C42" s="152"/>
      <c r="D42" s="151"/>
      <c r="E42" s="154"/>
      <c r="F42" s="155"/>
    </row>
    <row r="43" spans="1:6" ht="12.75">
      <c r="A43" s="151"/>
      <c r="B43" s="152"/>
      <c r="C43" s="152" t="s">
        <v>439</v>
      </c>
      <c r="D43" s="151">
        <v>1780</v>
      </c>
      <c r="E43" s="406"/>
      <c r="F43" s="155">
        <f>ROUND(ROUND(D43,2)*ROUND(E43,2),2)</f>
        <v>0</v>
      </c>
    </row>
    <row r="44" spans="1:6" ht="12.75">
      <c r="A44" s="151"/>
      <c r="B44" s="152"/>
      <c r="C44" s="152"/>
      <c r="D44" s="151"/>
      <c r="E44" s="154"/>
      <c r="F44" s="155"/>
    </row>
    <row r="45" spans="1:6" ht="96" customHeight="1">
      <c r="A45" s="156">
        <v>11</v>
      </c>
      <c r="B45" s="152"/>
      <c r="C45" s="157" t="s">
        <v>490</v>
      </c>
      <c r="D45" s="86"/>
      <c r="E45" s="154"/>
      <c r="F45" s="155"/>
    </row>
    <row r="46" spans="1:6" ht="12.75">
      <c r="A46" s="151"/>
      <c r="B46" s="152"/>
      <c r="C46" s="152"/>
      <c r="D46" s="151"/>
      <c r="E46" s="154"/>
      <c r="F46" s="155"/>
    </row>
    <row r="47" spans="1:6" ht="12.75">
      <c r="A47" s="151"/>
      <c r="B47" s="152"/>
      <c r="C47" s="152" t="s">
        <v>28</v>
      </c>
      <c r="D47" s="151">
        <v>20</v>
      </c>
      <c r="E47" s="406"/>
      <c r="F47" s="155">
        <f>ROUND(ROUND(D47,2)*ROUND(E47,2),2)</f>
        <v>0</v>
      </c>
    </row>
    <row r="48" spans="1:6" ht="12.75">
      <c r="A48" s="151"/>
      <c r="B48" s="152"/>
      <c r="C48" s="152"/>
      <c r="D48" s="151"/>
      <c r="E48" s="154"/>
      <c r="F48" s="155"/>
    </row>
    <row r="49" spans="1:6" ht="25.5">
      <c r="A49" s="156">
        <v>12</v>
      </c>
      <c r="B49" s="152"/>
      <c r="C49" s="157" t="s">
        <v>492</v>
      </c>
      <c r="D49" s="86"/>
      <c r="E49" s="154"/>
      <c r="F49" s="155"/>
    </row>
    <row r="50" spans="1:6" ht="12.75">
      <c r="A50" s="151"/>
      <c r="B50" s="152"/>
      <c r="C50" s="152"/>
      <c r="D50" s="151"/>
      <c r="E50" s="154"/>
      <c r="F50" s="155"/>
    </row>
    <row r="51" spans="1:6" ht="12.75">
      <c r="A51" s="151"/>
      <c r="B51" s="152"/>
      <c r="C51" s="152" t="s">
        <v>439</v>
      </c>
      <c r="D51" s="151">
        <v>1780</v>
      </c>
      <c r="E51" s="406"/>
      <c r="F51" s="155">
        <f>ROUND(ROUND(D51,2)*ROUND(E51,2),2)</f>
        <v>0</v>
      </c>
    </row>
    <row r="52" spans="1:6" ht="12.75">
      <c r="A52" s="151"/>
      <c r="B52" s="152"/>
      <c r="C52" s="152"/>
      <c r="D52" s="151"/>
      <c r="E52" s="154"/>
      <c r="F52" s="155"/>
    </row>
    <row r="53" spans="1:6" ht="12.75">
      <c r="A53" s="156">
        <v>13</v>
      </c>
      <c r="B53" s="152"/>
      <c r="C53" s="157" t="s">
        <v>17</v>
      </c>
      <c r="D53" s="86"/>
      <c r="E53" s="154"/>
      <c r="F53" s="155"/>
    </row>
    <row r="54" spans="1:6" ht="12.75">
      <c r="A54" s="151"/>
      <c r="B54" s="152"/>
      <c r="C54" s="152"/>
      <c r="D54" s="151"/>
      <c r="E54" s="154"/>
      <c r="F54" s="155"/>
    </row>
    <row r="55" spans="1:6" ht="12.75">
      <c r="A55" s="151"/>
      <c r="B55" s="152"/>
      <c r="C55" s="152" t="s">
        <v>491</v>
      </c>
      <c r="D55" s="151">
        <v>30</v>
      </c>
      <c r="E55" s="154">
        <v>57</v>
      </c>
      <c r="F55" s="155">
        <f>ROUND(ROUND(D55,2)*ROUND(E55,2),2)</f>
        <v>1710</v>
      </c>
    </row>
    <row r="56" spans="1:6" ht="13.5" thickBot="1">
      <c r="A56" s="151"/>
      <c r="B56" s="152"/>
      <c r="C56" s="152"/>
      <c r="D56" s="151"/>
      <c r="E56" s="154"/>
      <c r="F56" s="155"/>
    </row>
    <row r="57" spans="1:6" ht="13.5" thickTop="1">
      <c r="A57" s="151"/>
      <c r="B57" s="152"/>
      <c r="C57" s="158"/>
      <c r="D57" s="159"/>
      <c r="E57" s="160"/>
      <c r="F57" s="161"/>
    </row>
    <row r="58" spans="1:6" ht="12.75">
      <c r="A58" s="147"/>
      <c r="B58" s="1"/>
      <c r="C58" s="1" t="s">
        <v>336</v>
      </c>
      <c r="D58" s="147"/>
      <c r="E58" s="148"/>
      <c r="F58" s="150">
        <f>SUM(F5:F56)</f>
        <v>1710</v>
      </c>
    </row>
  </sheetData>
  <sheetProtection password="E637" sheet="1" formatCells="0" formatColumns="0" formatRows="0"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Appia d.o.o.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Kralj</dc:creator>
  <cp:keywords/>
  <dc:description/>
  <cp:lastModifiedBy>Aleš Bucaj</cp:lastModifiedBy>
  <cp:lastPrinted>2022-03-30T12:14:58Z</cp:lastPrinted>
  <dcterms:created xsi:type="dcterms:W3CDTF">2005-08-17T13:35:37Z</dcterms:created>
  <dcterms:modified xsi:type="dcterms:W3CDTF">2022-05-18T12:37:15Z</dcterms:modified>
  <cp:category/>
  <cp:version/>
  <cp:contentType/>
  <cp:contentStatus/>
</cp:coreProperties>
</file>